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I:\Il mio Drive\Universita\CorsoLaurea\Energetica\2019_20\PianiStudio\"/>
    </mc:Choice>
  </mc:AlternateContent>
  <xr:revisionPtr revIDLastSave="0" documentId="13_ncr:1_{A3654349-4DEF-4864-829D-BA3C33B967A7}" xr6:coauthVersionLast="41" xr6:coauthVersionMax="41" xr10:uidLastSave="{00000000-0000-0000-0000-000000000000}"/>
  <bookViews>
    <workbookView xWindow="28680" yWindow="-1845" windowWidth="29040" windowHeight="17640" xr2:uid="{00000000-000D-0000-FFFF-FFFF00000000}"/>
  </bookViews>
  <sheets>
    <sheet name="InserimentoEsami" sheetId="1" r:id="rId1"/>
    <sheet name="ElencoEsami" sheetId="2" state="hidden" r:id="rId2"/>
    <sheet name="Verifiche" sheetId="3" state="hidden" r:id="rId3"/>
  </sheets>
  <definedNames>
    <definedName name="_xlnm.Print_Area" localSheetId="0">InserimentoEsami!$A$1:$J$69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G23" i="1"/>
  <c r="E26" i="1"/>
  <c r="E25" i="1"/>
  <c r="E24" i="1"/>
  <c r="E23" i="1"/>
  <c r="G26" i="1"/>
  <c r="G25" i="1"/>
  <c r="G24" i="1"/>
  <c r="F23" i="1"/>
  <c r="G20" i="1"/>
  <c r="G19" i="1"/>
  <c r="C29" i="1"/>
  <c r="B29" i="1"/>
  <c r="E20" i="1"/>
  <c r="F20" i="1"/>
  <c r="E19" i="1"/>
  <c r="F19" i="1"/>
  <c r="G18" i="1"/>
  <c r="F18" i="1"/>
  <c r="E18" i="1"/>
  <c r="D18" i="1"/>
  <c r="G16" i="1"/>
  <c r="F16" i="1"/>
  <c r="E16" i="1"/>
  <c r="D16" i="1"/>
  <c r="C16" i="1"/>
  <c r="B16" i="1"/>
  <c r="A16" i="1"/>
  <c r="G44" i="1"/>
  <c r="F44" i="1"/>
  <c r="E44" i="1"/>
  <c r="D44" i="1"/>
  <c r="C44" i="1"/>
  <c r="B44" i="1"/>
  <c r="G43" i="1"/>
  <c r="F43" i="1"/>
  <c r="E43" i="1"/>
  <c r="D43" i="1"/>
  <c r="C43" i="1"/>
  <c r="B43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5" i="1"/>
  <c r="F35" i="1"/>
  <c r="E35" i="1"/>
  <c r="D35" i="1"/>
  <c r="C35" i="1"/>
  <c r="B35" i="1"/>
  <c r="G32" i="1"/>
  <c r="F32" i="1"/>
  <c r="E32" i="1"/>
  <c r="D32" i="1"/>
  <c r="C32" i="1"/>
  <c r="B32" i="1"/>
  <c r="G29" i="1"/>
  <c r="F29" i="1"/>
  <c r="E29" i="1"/>
  <c r="D29" i="1"/>
  <c r="D24" i="1"/>
  <c r="D25" i="1"/>
  <c r="D26" i="1"/>
  <c r="D23" i="1"/>
  <c r="C24" i="1"/>
  <c r="C25" i="1"/>
  <c r="C26" i="1"/>
  <c r="B24" i="1"/>
  <c r="B25" i="1"/>
  <c r="B26" i="1"/>
  <c r="B23" i="1"/>
  <c r="D20" i="1"/>
  <c r="D19" i="1"/>
  <c r="C23" i="1"/>
  <c r="B20" i="1"/>
  <c r="B19" i="1"/>
  <c r="C20" i="1"/>
  <c r="C19" i="1"/>
  <c r="C18" i="1"/>
  <c r="B18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8" i="1"/>
  <c r="L49" i="1"/>
  <c r="L50" i="1"/>
  <c r="L51" i="1"/>
  <c r="L52" i="1"/>
  <c r="L53" i="1"/>
  <c r="J6" i="2" l="1"/>
  <c r="K6" i="2"/>
  <c r="J7" i="2"/>
  <c r="K7" i="2"/>
  <c r="J8" i="2"/>
  <c r="K8" i="2"/>
  <c r="J12" i="2"/>
  <c r="K12" i="2"/>
  <c r="J13" i="2"/>
  <c r="K13" i="2"/>
  <c r="J14" i="2"/>
  <c r="K14" i="2"/>
  <c r="J21" i="2"/>
  <c r="K21" i="2"/>
  <c r="J22" i="2"/>
  <c r="K22" i="2"/>
  <c r="J29" i="2"/>
  <c r="K29" i="2"/>
  <c r="J37" i="2"/>
  <c r="K37" i="2"/>
  <c r="J38" i="2"/>
  <c r="K38" i="2"/>
  <c r="J39" i="2"/>
  <c r="K39" i="2"/>
  <c r="J40" i="2"/>
  <c r="K40" i="2"/>
  <c r="J41" i="2"/>
  <c r="K41" i="2"/>
  <c r="J48" i="2"/>
  <c r="K48" i="2"/>
  <c r="J57" i="2"/>
  <c r="K57" i="2"/>
  <c r="J58" i="2"/>
  <c r="K58" i="2"/>
  <c r="J59" i="2"/>
  <c r="K59" i="2"/>
  <c r="J60" i="2"/>
  <c r="K60" i="2"/>
  <c r="J61" i="2"/>
  <c r="K61" i="2"/>
  <c r="J83" i="2"/>
  <c r="K83" i="2"/>
  <c r="J84" i="2"/>
  <c r="K84" i="2"/>
  <c r="J128" i="2"/>
  <c r="K128" i="2"/>
  <c r="J140" i="2"/>
  <c r="K140" i="2"/>
  <c r="J141" i="2"/>
  <c r="K141" i="2"/>
  <c r="J142" i="2"/>
  <c r="K142" i="2"/>
  <c r="J143" i="2"/>
  <c r="K143" i="2"/>
  <c r="J144" i="2"/>
  <c r="K144" i="2"/>
  <c r="J145" i="2"/>
  <c r="K145" i="2"/>
  <c r="J146" i="2"/>
  <c r="K146" i="2"/>
  <c r="J147" i="2"/>
  <c r="K147" i="2"/>
  <c r="J148" i="2"/>
  <c r="K148" i="2"/>
  <c r="J149" i="2"/>
  <c r="K149" i="2"/>
  <c r="K44" i="1"/>
  <c r="K40" i="1"/>
  <c r="K39" i="1"/>
  <c r="K38" i="1"/>
  <c r="K35" i="1"/>
  <c r="K32" i="1"/>
  <c r="K29" i="1"/>
  <c r="K26" i="1"/>
  <c r="K43" i="1"/>
  <c r="K18" i="1"/>
  <c r="K19" i="1"/>
  <c r="K20" i="1"/>
  <c r="E25" i="3"/>
  <c r="E24" i="3"/>
  <c r="E23" i="3"/>
  <c r="E22" i="3"/>
  <c r="E21" i="3"/>
  <c r="E20" i="3"/>
  <c r="E19" i="3"/>
  <c r="E16" i="3"/>
  <c r="E13" i="3"/>
  <c r="E9" i="3"/>
  <c r="E6" i="3"/>
  <c r="A68" i="1"/>
  <c r="M53" i="1"/>
  <c r="M52" i="1"/>
  <c r="M51" i="1"/>
  <c r="M50" i="1"/>
  <c r="M49" i="1"/>
  <c r="M48" i="1"/>
  <c r="H47" i="1"/>
  <c r="M46" i="1"/>
  <c r="M45" i="1"/>
  <c r="M44" i="1"/>
  <c r="M43" i="1"/>
  <c r="M42" i="1"/>
  <c r="M41" i="1"/>
  <c r="M40" i="1"/>
  <c r="M39" i="1"/>
  <c r="M37" i="1"/>
  <c r="M36" i="1"/>
  <c r="M35" i="1"/>
  <c r="M34" i="1"/>
  <c r="M33" i="1"/>
  <c r="M32" i="1"/>
  <c r="M31" i="1"/>
  <c r="M30" i="1"/>
  <c r="M29" i="1"/>
  <c r="M28" i="1"/>
  <c r="M27" i="1"/>
  <c r="M26" i="1"/>
  <c r="K25" i="1"/>
  <c r="K24" i="1"/>
  <c r="M23" i="1"/>
  <c r="M22" i="1"/>
  <c r="M21" i="1"/>
  <c r="M20" i="1"/>
  <c r="M19" i="1"/>
  <c r="M17" i="1"/>
  <c r="G47" i="1"/>
  <c r="F47" i="1"/>
  <c r="E47" i="1"/>
  <c r="D47" i="1"/>
  <c r="C47" i="1"/>
  <c r="B47" i="1"/>
  <c r="A47" i="1"/>
  <c r="I119" i="2"/>
  <c r="H119" i="2"/>
  <c r="G119" i="2"/>
  <c r="F119" i="2"/>
  <c r="E119" i="2"/>
  <c r="D119" i="2"/>
  <c r="C119" i="2"/>
  <c r="B119" i="2"/>
  <c r="A119" i="2"/>
  <c r="I118" i="2"/>
  <c r="H118" i="2"/>
  <c r="G118" i="2"/>
  <c r="F118" i="2"/>
  <c r="E118" i="2"/>
  <c r="D118" i="2"/>
  <c r="C118" i="2"/>
  <c r="B118" i="2"/>
  <c r="A118" i="2"/>
  <c r="I117" i="2"/>
  <c r="H117" i="2"/>
  <c r="G117" i="2"/>
  <c r="F117" i="2"/>
  <c r="E117" i="2"/>
  <c r="D117" i="2"/>
  <c r="C117" i="2"/>
  <c r="B117" i="2"/>
  <c r="A117" i="2"/>
  <c r="J117" i="2" s="1"/>
  <c r="I116" i="2"/>
  <c r="H116" i="2"/>
  <c r="G116" i="2"/>
  <c r="F116" i="2"/>
  <c r="E116" i="2"/>
  <c r="D116" i="2"/>
  <c r="C116" i="2"/>
  <c r="B116" i="2"/>
  <c r="A116" i="2"/>
  <c r="J116" i="2" s="1"/>
  <c r="H115" i="2"/>
  <c r="E115" i="2"/>
  <c r="D115" i="2"/>
  <c r="C115" i="2"/>
  <c r="B115" i="2"/>
  <c r="A115" i="2"/>
  <c r="I114" i="2"/>
  <c r="H114" i="2"/>
  <c r="G114" i="2"/>
  <c r="F114" i="2"/>
  <c r="E114" i="2"/>
  <c r="D114" i="2"/>
  <c r="C114" i="2"/>
  <c r="B114" i="2"/>
  <c r="A114" i="2"/>
  <c r="I113" i="2"/>
  <c r="H113" i="2"/>
  <c r="G113" i="2"/>
  <c r="F113" i="2"/>
  <c r="E113" i="2"/>
  <c r="D113" i="2"/>
  <c r="C113" i="2"/>
  <c r="B113" i="2"/>
  <c r="A113" i="2"/>
  <c r="I112" i="2"/>
  <c r="H112" i="2"/>
  <c r="G112" i="2"/>
  <c r="F112" i="2"/>
  <c r="E112" i="2"/>
  <c r="D112" i="2"/>
  <c r="C112" i="2"/>
  <c r="B112" i="2"/>
  <c r="A112" i="2"/>
  <c r="I111" i="2"/>
  <c r="H111" i="2"/>
  <c r="G111" i="2"/>
  <c r="F111" i="2"/>
  <c r="E111" i="2"/>
  <c r="D111" i="2"/>
  <c r="C111" i="2"/>
  <c r="B111" i="2"/>
  <c r="A111" i="2"/>
  <c r="I110" i="2"/>
  <c r="E110" i="2"/>
  <c r="D110" i="2"/>
  <c r="C110" i="2"/>
  <c r="B110" i="2"/>
  <c r="A110" i="2"/>
  <c r="E109" i="2"/>
  <c r="D109" i="2"/>
  <c r="C109" i="2"/>
  <c r="B109" i="2"/>
  <c r="A109" i="2"/>
  <c r="I108" i="2"/>
  <c r="E108" i="2"/>
  <c r="D108" i="2"/>
  <c r="C108" i="2"/>
  <c r="B108" i="2"/>
  <c r="A108" i="2"/>
  <c r="I107" i="2"/>
  <c r="H107" i="2"/>
  <c r="G107" i="2"/>
  <c r="F107" i="2"/>
  <c r="E107" i="2"/>
  <c r="D107" i="2"/>
  <c r="C107" i="2"/>
  <c r="B107" i="2"/>
  <c r="A107" i="2"/>
  <c r="J107" i="2" s="1"/>
  <c r="I106" i="2"/>
  <c r="H106" i="2"/>
  <c r="G106" i="2"/>
  <c r="F106" i="2"/>
  <c r="E106" i="2"/>
  <c r="D106" i="2"/>
  <c r="C106" i="2"/>
  <c r="B106" i="2"/>
  <c r="A106" i="2"/>
  <c r="J106" i="2" s="1"/>
  <c r="I105" i="2"/>
  <c r="H105" i="2"/>
  <c r="G105" i="2"/>
  <c r="F105" i="2"/>
  <c r="E105" i="2"/>
  <c r="D105" i="2"/>
  <c r="C105" i="2"/>
  <c r="B105" i="2"/>
  <c r="A105" i="2"/>
  <c r="I104" i="2"/>
  <c r="H104" i="2"/>
  <c r="G104" i="2"/>
  <c r="F104" i="2"/>
  <c r="E104" i="2"/>
  <c r="D104" i="2"/>
  <c r="C104" i="2"/>
  <c r="B104" i="2"/>
  <c r="A104" i="2"/>
  <c r="I103" i="2"/>
  <c r="H103" i="2"/>
  <c r="G103" i="2"/>
  <c r="F103" i="2"/>
  <c r="E103" i="2"/>
  <c r="D103" i="2"/>
  <c r="C103" i="2"/>
  <c r="B103" i="2"/>
  <c r="A103" i="2"/>
  <c r="I102" i="2"/>
  <c r="E102" i="2"/>
  <c r="D102" i="2"/>
  <c r="C102" i="2"/>
  <c r="B102" i="2"/>
  <c r="A102" i="2"/>
  <c r="I101" i="2"/>
  <c r="E101" i="2"/>
  <c r="D101" i="2"/>
  <c r="C101" i="2"/>
  <c r="B101" i="2"/>
  <c r="A101" i="2"/>
  <c r="I100" i="2"/>
  <c r="E100" i="2"/>
  <c r="D100" i="2"/>
  <c r="C100" i="2"/>
  <c r="B100" i="2"/>
  <c r="A100" i="2"/>
  <c r="I99" i="2"/>
  <c r="H99" i="2"/>
  <c r="G99" i="2"/>
  <c r="F99" i="2"/>
  <c r="E99" i="2"/>
  <c r="D99" i="2"/>
  <c r="C99" i="2"/>
  <c r="B99" i="2"/>
  <c r="A99" i="2"/>
  <c r="I98" i="2"/>
  <c r="H98" i="2"/>
  <c r="G98" i="2"/>
  <c r="F98" i="2"/>
  <c r="E98" i="2"/>
  <c r="D98" i="2"/>
  <c r="C98" i="2"/>
  <c r="B98" i="2"/>
  <c r="A98" i="2"/>
  <c r="J98" i="2" s="1"/>
  <c r="I97" i="2"/>
  <c r="H97" i="2"/>
  <c r="G97" i="2"/>
  <c r="F97" i="2"/>
  <c r="E97" i="2"/>
  <c r="D97" i="2"/>
  <c r="C97" i="2"/>
  <c r="B97" i="2"/>
  <c r="A97" i="2"/>
  <c r="I96" i="2"/>
  <c r="H96" i="2"/>
  <c r="G96" i="2"/>
  <c r="F96" i="2"/>
  <c r="E96" i="2"/>
  <c r="D96" i="2"/>
  <c r="C96" i="2"/>
  <c r="B96" i="2"/>
  <c r="A96" i="2"/>
  <c r="I95" i="2"/>
  <c r="H95" i="2"/>
  <c r="G95" i="2"/>
  <c r="F95" i="2"/>
  <c r="E95" i="2"/>
  <c r="D95" i="2"/>
  <c r="C95" i="2"/>
  <c r="B95" i="2"/>
  <c r="A95" i="2"/>
  <c r="I94" i="2"/>
  <c r="G94" i="2"/>
  <c r="F94" i="2"/>
  <c r="E94" i="2"/>
  <c r="D94" i="2"/>
  <c r="C94" i="2"/>
  <c r="B94" i="2"/>
  <c r="A94" i="2"/>
  <c r="I93" i="2"/>
  <c r="G93" i="2"/>
  <c r="F93" i="2"/>
  <c r="E93" i="2"/>
  <c r="D93" i="2"/>
  <c r="C93" i="2"/>
  <c r="B93" i="2"/>
  <c r="A93" i="2"/>
  <c r="I92" i="2"/>
  <c r="H92" i="2"/>
  <c r="G92" i="2"/>
  <c r="F92" i="2"/>
  <c r="E92" i="2"/>
  <c r="D92" i="2"/>
  <c r="C92" i="2"/>
  <c r="B92" i="2"/>
  <c r="A92" i="2"/>
  <c r="I91" i="2"/>
  <c r="H91" i="2"/>
  <c r="G91" i="2"/>
  <c r="F91" i="2"/>
  <c r="E91" i="2"/>
  <c r="D91" i="2"/>
  <c r="C91" i="2"/>
  <c r="B91" i="2"/>
  <c r="A91" i="2"/>
  <c r="I90" i="2"/>
  <c r="H90" i="2"/>
  <c r="G90" i="2"/>
  <c r="F90" i="2"/>
  <c r="E90" i="2"/>
  <c r="D90" i="2"/>
  <c r="C90" i="2"/>
  <c r="B90" i="2"/>
  <c r="A90" i="2"/>
  <c r="I89" i="2"/>
  <c r="H89" i="2"/>
  <c r="G89" i="2"/>
  <c r="F89" i="2"/>
  <c r="E89" i="2"/>
  <c r="D89" i="2"/>
  <c r="C89" i="2"/>
  <c r="B89" i="2"/>
  <c r="A89" i="2"/>
  <c r="I88" i="2"/>
  <c r="H88" i="2"/>
  <c r="G88" i="2"/>
  <c r="F88" i="2"/>
  <c r="E88" i="2"/>
  <c r="D88" i="2"/>
  <c r="C88" i="2"/>
  <c r="B88" i="2"/>
  <c r="A88" i="2"/>
  <c r="J88" i="2" s="1"/>
  <c r="I87" i="2"/>
  <c r="H87" i="2"/>
  <c r="G87" i="2"/>
  <c r="F87" i="2"/>
  <c r="E87" i="2"/>
  <c r="D87" i="2"/>
  <c r="C87" i="2"/>
  <c r="B87" i="2"/>
  <c r="A87" i="2"/>
  <c r="I86" i="2"/>
  <c r="H86" i="2"/>
  <c r="G86" i="2"/>
  <c r="F86" i="2"/>
  <c r="E86" i="2"/>
  <c r="D86" i="2"/>
  <c r="C86" i="2"/>
  <c r="B86" i="2"/>
  <c r="A86" i="2"/>
  <c r="I85" i="2"/>
  <c r="H85" i="2"/>
  <c r="G85" i="2"/>
  <c r="F85" i="2"/>
  <c r="E85" i="2"/>
  <c r="D85" i="2"/>
  <c r="C85" i="2"/>
  <c r="B85" i="2"/>
  <c r="A85" i="2"/>
  <c r="I82" i="2"/>
  <c r="H82" i="2"/>
  <c r="G82" i="2"/>
  <c r="F82" i="2"/>
  <c r="E82" i="2"/>
  <c r="D82" i="2"/>
  <c r="C82" i="2"/>
  <c r="B82" i="2"/>
  <c r="A82" i="2"/>
  <c r="J82" i="2" s="1"/>
  <c r="I81" i="2"/>
  <c r="H81" i="2"/>
  <c r="G81" i="2"/>
  <c r="F81" i="2"/>
  <c r="E81" i="2"/>
  <c r="D81" i="2"/>
  <c r="C81" i="2"/>
  <c r="B81" i="2"/>
  <c r="A81" i="2"/>
  <c r="J81" i="2" s="1"/>
  <c r="H80" i="2"/>
  <c r="E80" i="2"/>
  <c r="D80" i="2"/>
  <c r="C80" i="2"/>
  <c r="B80" i="2"/>
  <c r="A80" i="2"/>
  <c r="I79" i="2"/>
  <c r="H79" i="2"/>
  <c r="G79" i="2"/>
  <c r="F79" i="2"/>
  <c r="E79" i="2"/>
  <c r="D79" i="2"/>
  <c r="C79" i="2"/>
  <c r="B79" i="2"/>
  <c r="A79" i="2"/>
  <c r="I78" i="2"/>
  <c r="H78" i="2"/>
  <c r="G78" i="2"/>
  <c r="F78" i="2"/>
  <c r="E78" i="2"/>
  <c r="D78" i="2"/>
  <c r="C78" i="2"/>
  <c r="B78" i="2"/>
  <c r="A78" i="2"/>
  <c r="I77" i="2"/>
  <c r="H77" i="2"/>
  <c r="G77" i="2"/>
  <c r="F77" i="2"/>
  <c r="E77" i="2"/>
  <c r="D77" i="2"/>
  <c r="C77" i="2"/>
  <c r="B77" i="2"/>
  <c r="A77" i="2"/>
  <c r="I76" i="2"/>
  <c r="H76" i="2"/>
  <c r="G76" i="2"/>
  <c r="F76" i="2"/>
  <c r="E76" i="2"/>
  <c r="D76" i="2"/>
  <c r="C76" i="2"/>
  <c r="B76" i="2"/>
  <c r="A76" i="2"/>
  <c r="I75" i="2"/>
  <c r="E75" i="2"/>
  <c r="D75" i="2"/>
  <c r="C75" i="2"/>
  <c r="B75" i="2"/>
  <c r="A75" i="2"/>
  <c r="E74" i="2"/>
  <c r="D74" i="2"/>
  <c r="C74" i="2"/>
  <c r="B74" i="2"/>
  <c r="A74" i="2"/>
  <c r="I73" i="2"/>
  <c r="E73" i="2"/>
  <c r="D73" i="2"/>
  <c r="C73" i="2"/>
  <c r="B73" i="2"/>
  <c r="A73" i="2"/>
  <c r="I72" i="2"/>
  <c r="H72" i="2"/>
  <c r="G72" i="2"/>
  <c r="F72" i="2"/>
  <c r="E72" i="2"/>
  <c r="D72" i="2"/>
  <c r="C72" i="2"/>
  <c r="B72" i="2"/>
  <c r="A72" i="2"/>
  <c r="J72" i="2" s="1"/>
  <c r="I71" i="2"/>
  <c r="H71" i="2"/>
  <c r="G71" i="2"/>
  <c r="F71" i="2"/>
  <c r="E71" i="2"/>
  <c r="D71" i="2"/>
  <c r="C71" i="2"/>
  <c r="B71" i="2"/>
  <c r="A71" i="2"/>
  <c r="J71" i="2" s="1"/>
  <c r="I70" i="2"/>
  <c r="H70" i="2"/>
  <c r="G70" i="2"/>
  <c r="F70" i="2"/>
  <c r="E70" i="2"/>
  <c r="D70" i="2"/>
  <c r="C70" i="2"/>
  <c r="B70" i="2"/>
  <c r="A70" i="2"/>
  <c r="I69" i="2"/>
  <c r="H69" i="2"/>
  <c r="G69" i="2"/>
  <c r="F69" i="2"/>
  <c r="E69" i="2"/>
  <c r="D69" i="2"/>
  <c r="C69" i="2"/>
  <c r="B69" i="2"/>
  <c r="A69" i="2"/>
  <c r="I68" i="2"/>
  <c r="H68" i="2"/>
  <c r="G68" i="2"/>
  <c r="F68" i="2"/>
  <c r="E68" i="2"/>
  <c r="D68" i="2"/>
  <c r="C68" i="2"/>
  <c r="B68" i="2"/>
  <c r="A68" i="2"/>
  <c r="I67" i="2"/>
  <c r="E67" i="2"/>
  <c r="D67" i="2"/>
  <c r="C67" i="2"/>
  <c r="B67" i="2"/>
  <c r="A67" i="2"/>
  <c r="I66" i="2"/>
  <c r="E66" i="2"/>
  <c r="D66" i="2"/>
  <c r="C66" i="2"/>
  <c r="B66" i="2"/>
  <c r="A66" i="2"/>
  <c r="I65" i="2"/>
  <c r="E65" i="2"/>
  <c r="D65" i="2"/>
  <c r="C65" i="2"/>
  <c r="B65" i="2"/>
  <c r="A65" i="2"/>
  <c r="I64" i="2"/>
  <c r="H64" i="2"/>
  <c r="G64" i="2"/>
  <c r="F64" i="2"/>
  <c r="E64" i="2"/>
  <c r="D64" i="2"/>
  <c r="C64" i="2"/>
  <c r="B64" i="2"/>
  <c r="A64" i="2"/>
  <c r="I56" i="2"/>
  <c r="I80" i="2" s="1"/>
  <c r="G56" i="2"/>
  <c r="G115" i="2" s="1"/>
  <c r="F56" i="2"/>
  <c r="F115" i="2" s="1"/>
  <c r="H51" i="2"/>
  <c r="H75" i="2" s="1"/>
  <c r="G51" i="2"/>
  <c r="G110" i="2" s="1"/>
  <c r="F51" i="2"/>
  <c r="F110" i="2" s="1"/>
  <c r="I50" i="2"/>
  <c r="I109" i="2" s="1"/>
  <c r="H50" i="2"/>
  <c r="H74" i="2" s="1"/>
  <c r="G50" i="2"/>
  <c r="G74" i="2" s="1"/>
  <c r="F50" i="2"/>
  <c r="F74" i="2" s="1"/>
  <c r="H49" i="2"/>
  <c r="H108" i="2" s="1"/>
  <c r="G49" i="2"/>
  <c r="G73" i="2" s="1"/>
  <c r="F49" i="2"/>
  <c r="F108" i="2" s="1"/>
  <c r="I47" i="2"/>
  <c r="I46" i="2"/>
  <c r="H46" i="2"/>
  <c r="H42" i="2"/>
  <c r="H33" i="2"/>
  <c r="H67" i="2" s="1"/>
  <c r="G33" i="2"/>
  <c r="G67" i="2" s="1"/>
  <c r="F33" i="2"/>
  <c r="F102" i="2" s="1"/>
  <c r="H32" i="2"/>
  <c r="H66" i="2" s="1"/>
  <c r="G32" i="2"/>
  <c r="G66" i="2" s="1"/>
  <c r="F32" i="2"/>
  <c r="F66" i="2" s="1"/>
  <c r="H31" i="2"/>
  <c r="H65" i="2" s="1"/>
  <c r="I28" i="2"/>
  <c r="H28" i="2"/>
  <c r="H27" i="2"/>
  <c r="H26" i="2"/>
  <c r="I25" i="2"/>
  <c r="H25" i="2"/>
  <c r="I24" i="2"/>
  <c r="H24" i="2"/>
  <c r="G24" i="2"/>
  <c r="G31" i="2" s="1"/>
  <c r="F24" i="2"/>
  <c r="F31" i="2" s="1"/>
  <c r="H17" i="2"/>
  <c r="H94" i="2" s="1"/>
  <c r="H16" i="2"/>
  <c r="H93" i="2" s="1"/>
  <c r="M25" i="1" l="1"/>
  <c r="K23" i="1"/>
  <c r="J11" i="2"/>
  <c r="L19" i="1"/>
  <c r="L20" i="1"/>
  <c r="I74" i="2"/>
  <c r="F73" i="2"/>
  <c r="J91" i="2"/>
  <c r="K106" i="2"/>
  <c r="K81" i="2"/>
  <c r="B55" i="3"/>
  <c r="B54" i="3"/>
  <c r="B42" i="3"/>
  <c r="B53" i="3"/>
  <c r="B43" i="3"/>
  <c r="B34" i="3"/>
  <c r="B52" i="3"/>
  <c r="B44" i="3"/>
  <c r="B31" i="3"/>
  <c r="B51" i="3"/>
  <c r="B45" i="3"/>
  <c r="B37" i="3"/>
  <c r="B33" i="3"/>
  <c r="B50" i="3"/>
  <c r="B49" i="3"/>
  <c r="B30" i="3"/>
  <c r="B32" i="3"/>
  <c r="B48" i="3"/>
  <c r="B47" i="3"/>
  <c r="B38" i="3"/>
  <c r="B39" i="3"/>
  <c r="K98" i="2"/>
  <c r="K72" i="2"/>
  <c r="K88" i="2"/>
  <c r="K71" i="2"/>
  <c r="K11" i="2"/>
  <c r="H73" i="2"/>
  <c r="H102" i="2"/>
  <c r="J102" i="2" s="1"/>
  <c r="G102" i="2"/>
  <c r="K117" i="2"/>
  <c r="F75" i="2"/>
  <c r="G75" i="2"/>
  <c r="K116" i="2"/>
  <c r="F101" i="2"/>
  <c r="K107" i="2"/>
  <c r="K82" i="2"/>
  <c r="K91" i="2"/>
  <c r="J3" i="2"/>
  <c r="L47" i="1"/>
  <c r="B7" i="3"/>
  <c r="E7" i="3" s="1"/>
  <c r="L18" i="1"/>
  <c r="M18" i="1"/>
  <c r="B40" i="3" s="1"/>
  <c r="J139" i="2"/>
  <c r="J137" i="2"/>
  <c r="J135" i="2"/>
  <c r="J133" i="2"/>
  <c r="J131" i="2"/>
  <c r="J129" i="2"/>
  <c r="J127" i="2"/>
  <c r="J125" i="2"/>
  <c r="J123" i="2"/>
  <c r="J121" i="2"/>
  <c r="J119" i="2"/>
  <c r="J115" i="2"/>
  <c r="J113" i="2"/>
  <c r="J111" i="2"/>
  <c r="J105" i="2"/>
  <c r="J103" i="2"/>
  <c r="J99" i="2"/>
  <c r="J97" i="2"/>
  <c r="J95" i="2"/>
  <c r="J93" i="2"/>
  <c r="J89" i="2"/>
  <c r="J87" i="2"/>
  <c r="J85" i="2"/>
  <c r="J79" i="2"/>
  <c r="J77" i="2"/>
  <c r="J75" i="2"/>
  <c r="J73" i="2"/>
  <c r="J69" i="2"/>
  <c r="J67" i="2"/>
  <c r="J65" i="2"/>
  <c r="J63" i="2"/>
  <c r="J55" i="2"/>
  <c r="J53" i="2"/>
  <c r="J51" i="2"/>
  <c r="J49" i="2"/>
  <c r="J47" i="2"/>
  <c r="J45" i="2"/>
  <c r="J43" i="2"/>
  <c r="J35" i="2"/>
  <c r="J33" i="2"/>
  <c r="J31" i="2"/>
  <c r="J27" i="2"/>
  <c r="J25" i="2"/>
  <c r="J23" i="2"/>
  <c r="J19" i="2"/>
  <c r="J17" i="2"/>
  <c r="J15" i="2"/>
  <c r="J9" i="2"/>
  <c r="J5" i="2"/>
  <c r="K138" i="2"/>
  <c r="K136" i="2"/>
  <c r="K134" i="2"/>
  <c r="K132" i="2"/>
  <c r="K130" i="2"/>
  <c r="K126" i="2"/>
  <c r="K124" i="2"/>
  <c r="K122" i="2"/>
  <c r="K120" i="2"/>
  <c r="K118" i="2"/>
  <c r="K114" i="2"/>
  <c r="K112" i="2"/>
  <c r="K110" i="2"/>
  <c r="K108" i="2"/>
  <c r="K104" i="2"/>
  <c r="K102" i="2"/>
  <c r="K100" i="2"/>
  <c r="K96" i="2"/>
  <c r="K94" i="2"/>
  <c r="K92" i="2"/>
  <c r="K90" i="2"/>
  <c r="K86" i="2"/>
  <c r="K80" i="2"/>
  <c r="K78" i="2"/>
  <c r="K76" i="2"/>
  <c r="K74" i="2"/>
  <c r="K70" i="2"/>
  <c r="K68" i="2"/>
  <c r="K66" i="2"/>
  <c r="K64" i="2"/>
  <c r="K62" i="2"/>
  <c r="K56" i="2"/>
  <c r="K54" i="2"/>
  <c r="K52" i="2"/>
  <c r="K50" i="2"/>
  <c r="K46" i="2"/>
  <c r="K44" i="2"/>
  <c r="K42" i="2"/>
  <c r="K36" i="2"/>
  <c r="K34" i="2"/>
  <c r="K32" i="2"/>
  <c r="K30" i="2"/>
  <c r="K28" i="2"/>
  <c r="K26" i="2"/>
  <c r="K24" i="2"/>
  <c r="K20" i="2"/>
  <c r="K18" i="2"/>
  <c r="K16" i="2"/>
  <c r="K10" i="2"/>
  <c r="K4" i="2"/>
  <c r="K3" i="2"/>
  <c r="J138" i="2"/>
  <c r="J136" i="2"/>
  <c r="J134" i="2"/>
  <c r="J132" i="2"/>
  <c r="J130" i="2"/>
  <c r="J126" i="2"/>
  <c r="J124" i="2"/>
  <c r="J122" i="2"/>
  <c r="J120" i="2"/>
  <c r="J118" i="2"/>
  <c r="J114" i="2"/>
  <c r="J112" i="2"/>
  <c r="J108" i="2"/>
  <c r="J104" i="2"/>
  <c r="J96" i="2"/>
  <c r="J94" i="2"/>
  <c r="J92" i="2"/>
  <c r="J90" i="2"/>
  <c r="J86" i="2"/>
  <c r="J80" i="2"/>
  <c r="J78" i="2"/>
  <c r="J76" i="2"/>
  <c r="J74" i="2"/>
  <c r="J70" i="2"/>
  <c r="J68" i="2"/>
  <c r="J66" i="2"/>
  <c r="J64" i="2"/>
  <c r="J62" i="2"/>
  <c r="J56" i="2"/>
  <c r="J54" i="2"/>
  <c r="J52" i="2"/>
  <c r="J50" i="2"/>
  <c r="J46" i="2"/>
  <c r="J44" i="2"/>
  <c r="J42" i="2"/>
  <c r="J36" i="2"/>
  <c r="J34" i="2"/>
  <c r="J32" i="2"/>
  <c r="J30" i="2"/>
  <c r="J28" i="2"/>
  <c r="J26" i="2"/>
  <c r="J24" i="2"/>
  <c r="J20" i="2"/>
  <c r="J18" i="2"/>
  <c r="J16" i="2"/>
  <c r="J10" i="2"/>
  <c r="J4" i="2"/>
  <c r="K139" i="2"/>
  <c r="K137" i="2"/>
  <c r="K135" i="2"/>
  <c r="K133" i="2"/>
  <c r="K131" i="2"/>
  <c r="K129" i="2"/>
  <c r="K127" i="2"/>
  <c r="K125" i="2"/>
  <c r="K123" i="2"/>
  <c r="K121" i="2"/>
  <c r="K119" i="2"/>
  <c r="K115" i="2"/>
  <c r="K113" i="2"/>
  <c r="K111" i="2"/>
  <c r="K109" i="2"/>
  <c r="K105" i="2"/>
  <c r="K103" i="2"/>
  <c r="K101" i="2"/>
  <c r="K99" i="2"/>
  <c r="K97" i="2"/>
  <c r="K95" i="2"/>
  <c r="K93" i="2"/>
  <c r="K89" i="2"/>
  <c r="K87" i="2"/>
  <c r="K85" i="2"/>
  <c r="K79" i="2"/>
  <c r="K77" i="2"/>
  <c r="K75" i="2"/>
  <c r="K73" i="2"/>
  <c r="K69" i="2"/>
  <c r="K67" i="2"/>
  <c r="K65" i="2"/>
  <c r="K63" i="2"/>
  <c r="K55" i="2"/>
  <c r="K53" i="2"/>
  <c r="K51" i="2"/>
  <c r="K49" i="2"/>
  <c r="K47" i="2"/>
  <c r="K45" i="2"/>
  <c r="K43" i="2"/>
  <c r="K35" i="2"/>
  <c r="K33" i="2"/>
  <c r="K31" i="2"/>
  <c r="K27" i="2"/>
  <c r="K25" i="2"/>
  <c r="K23" i="2"/>
  <c r="K19" i="2"/>
  <c r="K17" i="2"/>
  <c r="K15" i="2"/>
  <c r="K9" i="2"/>
  <c r="K5" i="2"/>
  <c r="M47" i="1"/>
  <c r="E59" i="1"/>
  <c r="E61" i="1"/>
  <c r="B4" i="3" s="1"/>
  <c r="E4" i="3" s="1"/>
  <c r="M38" i="1"/>
  <c r="B28" i="3" s="1"/>
  <c r="E62" i="1"/>
  <c r="B5" i="3" s="1"/>
  <c r="E5" i="3" s="1"/>
  <c r="M24" i="1"/>
  <c r="B29" i="3" s="1"/>
  <c r="E60" i="1"/>
  <c r="B3" i="3" s="1"/>
  <c r="E3" i="3" s="1"/>
  <c r="G65" i="2"/>
  <c r="G100" i="2"/>
  <c r="F65" i="2"/>
  <c r="F100" i="2"/>
  <c r="I115" i="2"/>
  <c r="G101" i="2"/>
  <c r="H101" i="2"/>
  <c r="J101" i="2" s="1"/>
  <c r="F80" i="2"/>
  <c r="H100" i="2"/>
  <c r="J100" i="2" s="1"/>
  <c r="F67" i="2"/>
  <c r="G80" i="2"/>
  <c r="F109" i="2"/>
  <c r="G109" i="2"/>
  <c r="H110" i="2"/>
  <c r="J110" i="2" s="1"/>
  <c r="G108" i="2"/>
  <c r="H109" i="2"/>
  <c r="J109" i="2" s="1"/>
  <c r="B41" i="3" l="1"/>
  <c r="C37" i="3" s="1"/>
  <c r="F37" i="3" s="1"/>
  <c r="C47" i="3"/>
  <c r="F47" i="3" s="1"/>
  <c r="C28" i="3"/>
  <c r="F28" i="3" s="1"/>
  <c r="B14" i="3"/>
  <c r="E14" i="3" s="1"/>
  <c r="B11" i="3"/>
  <c r="E11" i="3" s="1"/>
  <c r="B18" i="3"/>
  <c r="E18" i="3" s="1"/>
  <c r="B15" i="3"/>
  <c r="E15" i="3" s="1"/>
  <c r="B17" i="3"/>
  <c r="E17" i="3" s="1"/>
  <c r="B12" i="3"/>
  <c r="E12" i="3" s="1"/>
  <c r="B10" i="3"/>
  <c r="E10" i="3" s="1"/>
  <c r="B8" i="3"/>
  <c r="E8" i="3" s="1"/>
  <c r="F59" i="1"/>
  <c r="B2" i="3"/>
  <c r="E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 Carcasci</author>
  </authors>
  <commentList>
    <comment ref="J10" authorId="0" shapeId="0" xr:uid="{E4B909E7-C0D9-40DC-847E-24489A801CF9}">
      <text>
        <r>
          <rPr>
            <b/>
            <sz val="9"/>
            <color indexed="81"/>
            <rFont val="Tahoma"/>
            <family val="2"/>
          </rPr>
          <t>Carlo Carcasci:</t>
        </r>
        <r>
          <rPr>
            <sz val="9"/>
            <color indexed="81"/>
            <rFont val="Tahoma"/>
            <family val="2"/>
          </rPr>
          <t xml:space="preserve">
Se il Piano di Studi è già stato presentato (vedi cella riga 11), indicare se questo è un esame modificato rispetto al piano di studi precedentemente presentato</t>
        </r>
      </text>
    </comment>
  </commentList>
</comments>
</file>

<file path=xl/sharedStrings.xml><?xml version="1.0" encoding="utf-8"?>
<sst xmlns="http://schemas.openxmlformats.org/spreadsheetml/2006/main" count="343" uniqueCount="219">
  <si>
    <t>Codice</t>
  </si>
  <si>
    <t>CdS</t>
  </si>
  <si>
    <t>Insegnamento</t>
  </si>
  <si>
    <t>SSD</t>
  </si>
  <si>
    <t>CFU</t>
  </si>
  <si>
    <t>anno</t>
  </si>
  <si>
    <t>Sem.</t>
  </si>
  <si>
    <t>Conteggio</t>
  </si>
  <si>
    <t>Solo Esami</t>
  </si>
  <si>
    <t>B010612</t>
  </si>
  <si>
    <t>B068</t>
  </si>
  <si>
    <t>Dinamica dei Sistemi Meccanici</t>
  </si>
  <si>
    <t>ING-IND/13</t>
  </si>
  <si>
    <t>B024525</t>
  </si>
  <si>
    <t>Dinamica dei Rotori</t>
  </si>
  <si>
    <t>B010620</t>
  </si>
  <si>
    <t>Progettazione Assistita dal Calcolatore</t>
  </si>
  <si>
    <t>ING-IND/14</t>
  </si>
  <si>
    <t>B002350</t>
  </si>
  <si>
    <t>Macchine Elettriche</t>
  </si>
  <si>
    <t>ING-IND/32</t>
  </si>
  <si>
    <t>B026241</t>
  </si>
  <si>
    <t>Convertitori di Potenza</t>
  </si>
  <si>
    <t>B027567</t>
  </si>
  <si>
    <t>Modelli Matematici per la Fluidodinamica</t>
  </si>
  <si>
    <t>MAT/07</t>
  </si>
  <si>
    <t>B027705</t>
  </si>
  <si>
    <t>Celle a Combustibile e Sistemi Fotovoltaici</t>
  </si>
  <si>
    <t>CHIM/02</t>
  </si>
  <si>
    <t>B010660</t>
  </si>
  <si>
    <t>Celle a Combustibile</t>
  </si>
  <si>
    <t>B002376</t>
  </si>
  <si>
    <t>MEL</t>
  </si>
  <si>
    <t>Equazioni Differenziali</t>
  </si>
  <si>
    <t>MAT/05</t>
  </si>
  <si>
    <t>B014739</t>
  </si>
  <si>
    <t>Analisi Numerica</t>
  </si>
  <si>
    <t>MAT/08</t>
  </si>
  <si>
    <t>B003135</t>
  </si>
  <si>
    <t>Economia ed Organizzazione Aziendale</t>
  </si>
  <si>
    <t>ING-IND/35</t>
  </si>
  <si>
    <t>Insegnamenti del gruppo ENERGIA</t>
  </si>
  <si>
    <t>B010604</t>
  </si>
  <si>
    <t>Impianti di Potenza e Cogenerazione</t>
  </si>
  <si>
    <t>ING-IND/09</t>
  </si>
  <si>
    <t>B019236</t>
  </si>
  <si>
    <t>Energia e Ambiente e Termoeconomia (fino al 2017/18)</t>
  </si>
  <si>
    <t>B028716</t>
  </si>
  <si>
    <t>TERMODINAMICA E TERMOECONOMIA</t>
  </si>
  <si>
    <t>B014753</t>
  </si>
  <si>
    <t>Gestione Industriale dell’Energia</t>
  </si>
  <si>
    <t>B024569</t>
  </si>
  <si>
    <t>Impianti con turbina a gas</t>
  </si>
  <si>
    <t>B024524</t>
  </si>
  <si>
    <t>Sperimentazione sui sistemi energetici</t>
  </si>
  <si>
    <t>B010932</t>
  </si>
  <si>
    <t>Sistemi avanzati per le energie rinnovabili</t>
  </si>
  <si>
    <t>B011128</t>
  </si>
  <si>
    <t>Energia e Ambiente (fino al 2017/18)</t>
  </si>
  <si>
    <t>B024468</t>
  </si>
  <si>
    <t>Termoeconomia</t>
  </si>
  <si>
    <t>B020728</t>
  </si>
  <si>
    <t>Gestione Industriale dell’Energia (6 CFU)</t>
  </si>
  <si>
    <t>B010608</t>
  </si>
  <si>
    <t>Energie Rinnovabili</t>
  </si>
  <si>
    <t>B019242</t>
  </si>
  <si>
    <t>Tecnologie Innovative per l’uso e conversione dell’energia solare</t>
  </si>
  <si>
    <t>B019243</t>
  </si>
  <si>
    <t>Tecnologie e processi per la conversione energetica delle biomasse</t>
  </si>
  <si>
    <t>Insegnamenti del gruppo MACCHINE</t>
  </si>
  <si>
    <t>B010596</t>
  </si>
  <si>
    <t>Turbomacchine</t>
  </si>
  <si>
    <t>ING-IND/08</t>
  </si>
  <si>
    <t>B010598</t>
  </si>
  <si>
    <t>Fluidodinamica delle Macchine -OLD-</t>
  </si>
  <si>
    <t>B019217</t>
  </si>
  <si>
    <t>Motori e Macchine Volumetriche</t>
  </si>
  <si>
    <t>B019228</t>
  </si>
  <si>
    <t>Turbine a Gas</t>
  </si>
  <si>
    <t>B019229</t>
  </si>
  <si>
    <t>Sperimentazione sulle Macchine e sui Sistemi Energetici</t>
  </si>
  <si>
    <t>B027547</t>
  </si>
  <si>
    <t>Fluidodinamica Numerica per applicazioni industriali</t>
  </si>
  <si>
    <t>B010602</t>
  </si>
  <si>
    <t>Scambio Termico e Combustione nelle Macchine</t>
  </si>
  <si>
    <t>B010600</t>
  </si>
  <si>
    <t>Sperimentazione sulle Macchine</t>
  </si>
  <si>
    <t>B020727</t>
  </si>
  <si>
    <t>Turbomacchine (6 CFU)</t>
  </si>
  <si>
    <t>B020726</t>
  </si>
  <si>
    <t>Fluidodinamica delle Macchine (6CFU) -OLD-</t>
  </si>
  <si>
    <t>B019233</t>
  </si>
  <si>
    <t>Combustione nelle Turbine a Gas Aeronautiche</t>
  </si>
  <si>
    <t>B019235</t>
  </si>
  <si>
    <t>Aerodinamica delle Turbine a Gas Aeronautiche</t>
  </si>
  <si>
    <t>B026246</t>
  </si>
  <si>
    <t>Sviluppo e Innovazione nei motori a Combustione interna</t>
  </si>
  <si>
    <t>B027550</t>
  </si>
  <si>
    <t>Fluidodinamica Numerica per applicazioni industriali (6 CFU)</t>
  </si>
  <si>
    <t>Insegnamenti del gruppo di FISICA TECNICA</t>
  </si>
  <si>
    <t>B010610</t>
  </si>
  <si>
    <t>Tecnica del Freddo</t>
  </si>
  <si>
    <t>ING-IND/10</t>
  </si>
  <si>
    <t>B028717</t>
  </si>
  <si>
    <t>Impianti Tecnici Civili e Industriali</t>
  </si>
  <si>
    <t>Insegnamenti a Scelta Libera</t>
  </si>
  <si>
    <t>B010632</t>
  </si>
  <si>
    <t>B071</t>
  </si>
  <si>
    <t>Analisi Sperimentale dei Sistemi Dinamici</t>
  </si>
  <si>
    <t>B028635</t>
  </si>
  <si>
    <t>B049</t>
  </si>
  <si>
    <t>Complementi di Fisica Generale</t>
  </si>
  <si>
    <t>FIS/03</t>
  </si>
  <si>
    <t>B016602</t>
  </si>
  <si>
    <t>B058</t>
  </si>
  <si>
    <t>Dispositivi e nanostrutture a Semiconduttore</t>
  </si>
  <si>
    <t>B027281</t>
  </si>
  <si>
    <t>Introdutione alle Tecnologie Quantistiche</t>
  </si>
  <si>
    <t>B010654</t>
  </si>
  <si>
    <t>Complementi di Meccanica Razionale</t>
  </si>
  <si>
    <t>B010718</t>
  </si>
  <si>
    <t>Misure Meccaniche e Collaudi</t>
  </si>
  <si>
    <t>ING-IND/12</t>
  </si>
  <si>
    <t>B002372</t>
  </si>
  <si>
    <t>Calcolo Numerico</t>
  </si>
  <si>
    <t>B019998</t>
  </si>
  <si>
    <t>Calcolo Probabilità e Statistica</t>
  </si>
  <si>
    <t>B028641</t>
  </si>
  <si>
    <t>Progettazione Eco-Sostenibile dei Prodotti e dei Processi Industriali</t>
  </si>
  <si>
    <t>B010668</t>
  </si>
  <si>
    <t>Comportamento Meccanico dei Materiali</t>
  </si>
  <si>
    <t>ING-IND/21</t>
  </si>
  <si>
    <t>B019381</t>
  </si>
  <si>
    <t>Meccatronica</t>
  </si>
  <si>
    <t>B019383</t>
  </si>
  <si>
    <t>Complementi di Robotica</t>
  </si>
  <si>
    <t>B024414</t>
  </si>
  <si>
    <t>Trazione Stradale e Ferroviaria</t>
  </si>
  <si>
    <t>B024409</t>
  </si>
  <si>
    <t>Ingegneria Inversa e Produzione Additiva</t>
  </si>
  <si>
    <t>ING-IND/15</t>
  </si>
  <si>
    <t>B024416</t>
  </si>
  <si>
    <t>Elementi di automatica</t>
  </si>
  <si>
    <t>ING-INF/04</t>
  </si>
  <si>
    <t>B024412</t>
  </si>
  <si>
    <t>Elementi di Ottimizzazione</t>
  </si>
  <si>
    <t>MAT/09</t>
  </si>
  <si>
    <t>B024413</t>
  </si>
  <si>
    <t>Algoritmi e Modelli di Ottimizzazione</t>
  </si>
  <si>
    <t>B024535</t>
  </si>
  <si>
    <t>Scienza e Tecnologia dei Materiali per l'ingegneria Meccanica</t>
  </si>
  <si>
    <t>ING-IND/22</t>
  </si>
  <si>
    <t>B020506</t>
  </si>
  <si>
    <t>B062</t>
  </si>
  <si>
    <t>Ingegneria del Vento</t>
  </si>
  <si>
    <t>ICAR/08</t>
  </si>
  <si>
    <t>Presentazione Piano di Studi</t>
  </si>
  <si>
    <t>Corsi di Laurea Magistrale in INGEGNERIA ENERGETICA (B068)</t>
  </si>
  <si>
    <t>(vedi Guida dello Studente 2018/19, p.131)</t>
  </si>
  <si>
    <t>Vers:</t>
  </si>
  <si>
    <t xml:space="preserve">Cognome: </t>
  </si>
  <si>
    <t xml:space="preserve">Nome: </t>
  </si>
  <si>
    <t xml:space="preserve">Matricola: </t>
  </si>
  <si>
    <t xml:space="preserve">e-mail: </t>
  </si>
  <si>
    <t xml:space="preserve">cellulare: </t>
  </si>
  <si>
    <t xml:space="preserve">Presentazione: </t>
  </si>
  <si>
    <t>Anno Immatricol.</t>
  </si>
  <si>
    <t>Sostenuto?</t>
  </si>
  <si>
    <t>Sostituisco con…</t>
  </si>
  <si>
    <t>CFU eff</t>
  </si>
  <si>
    <t>Insegnamenti di base</t>
  </si>
  <si>
    <t>1 insegnamento del gruppo della FISICA TECNICA</t>
  </si>
  <si>
    <t>1 insegnamento del gruppo ENERGIA da 6CFU</t>
  </si>
  <si>
    <t>1 insegnamento del gruppo MACCHINE da 6CFU</t>
  </si>
  <si>
    <t>2 insegnamenti del gruppo MACCHINE da 9CFU</t>
  </si>
  <si>
    <t>2 insegnamenti a scelta libera</t>
  </si>
  <si>
    <t>insegnamenti proposti (non nelle liste) da SOSTITUIRE ad altri esami (da aggiungere a Mano)</t>
  </si>
  <si>
    <t>Tirocinio</t>
  </si>
  <si>
    <t>NN</t>
  </si>
  <si>
    <t>Tesi</t>
  </si>
  <si>
    <t>SOMMA CREDITI</t>
  </si>
  <si>
    <t>CREDITI per SSD</t>
  </si>
  <si>
    <t>FIRMA</t>
  </si>
  <si>
    <t>min</t>
  </si>
  <si>
    <t>max</t>
  </si>
  <si>
    <t>CFU Totali</t>
  </si>
  <si>
    <t>CFU ING-IND/08</t>
  </si>
  <si>
    <t>CFU ING-IND/09</t>
  </si>
  <si>
    <t>CFU ING-IND/10</t>
  </si>
  <si>
    <t>Numero esami totali</t>
  </si>
  <si>
    <t>Esami ripetuti</t>
  </si>
  <si>
    <t>Area Meccanica</t>
  </si>
  <si>
    <t>Area ELETTRICA</t>
  </si>
  <si>
    <t>Area MATEM/CHIM</t>
  </si>
  <si>
    <t>Esami ING-IND/09 da 9CFU</t>
  </si>
  <si>
    <t>Esami ING-IND/09 da 6CFU</t>
  </si>
  <si>
    <t>Esami ING-IND/08 da 9CFU</t>
  </si>
  <si>
    <t>Esami ING-IND/08 da 6CFU</t>
  </si>
  <si>
    <t>ORDINAMENTO</t>
  </si>
  <si>
    <t>Caratterizzanti</t>
  </si>
  <si>
    <t>ING-IND/11</t>
  </si>
  <si>
    <t>ING-IND/33</t>
  </si>
  <si>
    <t>Affini Integrative A11</t>
  </si>
  <si>
    <t>ING-IND/06</t>
  </si>
  <si>
    <t>ING-IND/07</t>
  </si>
  <si>
    <t>ING-IND/16</t>
  </si>
  <si>
    <t>ING-IND/17</t>
  </si>
  <si>
    <t>Affini Integrative A12</t>
  </si>
  <si>
    <t>M-PSI/01</t>
  </si>
  <si>
    <t>SECS-P/01</t>
  </si>
  <si>
    <t>SECS-S/01</t>
  </si>
  <si>
    <t>SECS-S/02</t>
  </si>
  <si>
    <t>insegnamento modificato?</t>
  </si>
  <si>
    <t>3 insegnamenti del gruppo ENERGIA da 9 CFU</t>
  </si>
  <si>
    <t>Verifiche</t>
  </si>
  <si>
    <t>inserire Note:</t>
  </si>
  <si>
    <t>B019250</t>
  </si>
  <si>
    <t>Trazione Stradale e Ferroviaria (fino a immatricolati 2016/17)</t>
  </si>
  <si>
    <t>02.02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</si>
</sst>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 applyAlignment="1">
      <alignment wrapText="1"/>
    </xf>
    <xf numFmtId="0" fontId="3" fillId="3" borderId="0" xfId="0" applyFont="1" applyFill="1" applyBorder="1"/>
    <xf numFmtId="0" fontId="3" fillId="2" borderId="0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4" borderId="0" xfId="0" applyFill="1" applyBorder="1"/>
    <xf numFmtId="0" fontId="0" fillId="4" borderId="12" xfId="0" applyFill="1" applyBorder="1"/>
    <xf numFmtId="0" fontId="0" fillId="4" borderId="13" xfId="0" applyFill="1" applyBorder="1"/>
    <xf numFmtId="0" fontId="0" fillId="5" borderId="2" xfId="0" applyFill="1" applyBorder="1"/>
    <xf numFmtId="0" fontId="0" fillId="5" borderId="0" xfId="0" applyFill="1" applyBorder="1"/>
    <xf numFmtId="0" fontId="0" fillId="5" borderId="14" xfId="0" applyFill="1" applyBorder="1"/>
    <xf numFmtId="0" fontId="0" fillId="5" borderId="15" xfId="0" applyFill="1" applyBorder="1"/>
    <xf numFmtId="0" fontId="0" fillId="6" borderId="14" xfId="0" applyFill="1" applyBorder="1"/>
    <xf numFmtId="0" fontId="0" fillId="6" borderId="0" xfId="0" applyFill="1" applyBorder="1"/>
    <xf numFmtId="0" fontId="0" fillId="6" borderId="15" xfId="0" applyFill="1" applyBorder="1"/>
    <xf numFmtId="0" fontId="0" fillId="2" borderId="14" xfId="0" applyFill="1" applyBorder="1"/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/>
    <xf numFmtId="0" fontId="3" fillId="0" borderId="0" xfId="0" quotePrefix="1" applyFont="1"/>
    <xf numFmtId="0" fontId="7" fillId="7" borderId="0" xfId="0" applyFont="1" applyFill="1" applyProtection="1">
      <protection locked="0"/>
    </xf>
    <xf numFmtId="0" fontId="7" fillId="7" borderId="0" xfId="0" applyFont="1" applyFill="1" applyAlignment="1" applyProtection="1">
      <alignment horizontal="left"/>
      <protection locked="0"/>
    </xf>
    <xf numFmtId="0" fontId="8" fillId="7" borderId="0" xfId="1" applyFill="1" applyProtection="1">
      <protection locked="0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9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Border="1"/>
    <xf numFmtId="0" fontId="1" fillId="0" borderId="16" xfId="0" applyFont="1" applyBorder="1" applyAlignment="1">
      <alignment horizontal="center"/>
    </xf>
    <xf numFmtId="0" fontId="0" fillId="7" borderId="0" xfId="0" applyFill="1" applyProtection="1">
      <protection locked="0"/>
    </xf>
    <xf numFmtId="0" fontId="1" fillId="0" borderId="0" xfId="0" applyFont="1" applyAlignment="1">
      <alignment horizontal="center"/>
    </xf>
    <xf numFmtId="0" fontId="0" fillId="7" borderId="17" xfId="0" applyFill="1" applyBorder="1" applyProtection="1">
      <protection locked="0"/>
    </xf>
    <xf numFmtId="0" fontId="0" fillId="0" borderId="17" xfId="0" applyBorder="1"/>
    <xf numFmtId="0" fontId="0" fillId="7" borderId="0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1" fillId="0" borderId="18" xfId="0" applyFont="1" applyBorder="1" applyAlignment="1">
      <alignment horizontal="center"/>
    </xf>
    <xf numFmtId="0" fontId="0" fillId="7" borderId="19" xfId="0" applyFill="1" applyBorder="1" applyProtection="1">
      <protection locked="0"/>
    </xf>
    <xf numFmtId="0" fontId="11" fillId="0" borderId="0" xfId="0" applyFont="1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12" fillId="0" borderId="0" xfId="0" applyFont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2" xfId="0" applyBorder="1"/>
    <xf numFmtId="0" fontId="1" fillId="0" borderId="2" xfId="0" applyFont="1" applyBorder="1"/>
    <xf numFmtId="0" fontId="0" fillId="0" borderId="0" xfId="0" applyFill="1" applyBorder="1"/>
    <xf numFmtId="0" fontId="2" fillId="0" borderId="0" xfId="0" applyFont="1"/>
    <xf numFmtId="0" fontId="0" fillId="0" borderId="12" xfId="0" applyBorder="1"/>
    <xf numFmtId="0" fontId="13" fillId="0" borderId="0" xfId="0" applyFont="1"/>
    <xf numFmtId="0" fontId="7" fillId="0" borderId="0" xfId="0" applyFont="1"/>
    <xf numFmtId="0" fontId="0" fillId="0" borderId="0" xfId="0" applyFont="1"/>
    <xf numFmtId="0" fontId="1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textRotation="69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0" fillId="0" borderId="0" xfId="0" applyFont="1" applyBorder="1" applyAlignment="1">
      <alignment horizontal="center" textRotation="83"/>
    </xf>
    <xf numFmtId="0" fontId="10" fillId="0" borderId="7" xfId="0" applyFont="1" applyBorder="1" applyAlignment="1">
      <alignment horizontal="center" textRotation="83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129674</xdr:colOff>
      <xdr:row>1</xdr:row>
      <xdr:rowOff>28576</xdr:rowOff>
    </xdr:to>
    <xdr:pic>
      <xdr:nvPicPr>
        <xdr:cNvPr id="2" name="Immagine 1" descr="banner">
          <a:extLst>
            <a:ext uri="{FF2B5EF4-FFF2-40B4-BE49-F238E27FC236}">
              <a16:creationId xmlns:a16="http://schemas.microsoft.com/office/drawing/2014/main" id="{B60B2CE3-9AB9-4A24-BAD8-14632ED6A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006974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N69"/>
  <sheetViews>
    <sheetView tabSelected="1" topLeftCell="A37" zoomScale="115" zoomScaleNormal="115" workbookViewId="0">
      <selection activeCell="C6" sqref="C6:C12"/>
    </sheetView>
  </sheetViews>
  <sheetFormatPr defaultRowHeight="15" x14ac:dyDescent="0.25"/>
  <cols>
    <col min="3" max="3" width="59.5703125" customWidth="1"/>
    <col min="4" max="4" width="11.140625" bestFit="1" customWidth="1"/>
    <col min="8" max="8" width="4.5703125" customWidth="1"/>
    <col min="9" max="9" width="5.42578125" bestFit="1" customWidth="1"/>
    <col min="10" max="10" width="6.7109375" customWidth="1"/>
    <col min="13" max="13" width="0" hidden="1" customWidth="1"/>
  </cols>
  <sheetData>
    <row r="1" spans="1:14" ht="89.25" customHeight="1" x14ac:dyDescent="0.25"/>
    <row r="2" spans="1:14" ht="18.75" x14ac:dyDescent="0.3">
      <c r="A2" s="69" t="s">
        <v>156</v>
      </c>
      <c r="B2" s="69"/>
      <c r="C2" s="69"/>
      <c r="D2" s="69"/>
      <c r="E2" s="69"/>
      <c r="F2" s="69"/>
      <c r="G2" s="69"/>
      <c r="H2" s="69"/>
      <c r="I2" s="69"/>
      <c r="J2" s="28"/>
      <c r="K2" s="28"/>
      <c r="L2" s="28"/>
      <c r="M2" s="28"/>
      <c r="N2" s="28"/>
    </row>
    <row r="3" spans="1:14" ht="23.25" x14ac:dyDescent="0.35">
      <c r="A3" s="70" t="s">
        <v>157</v>
      </c>
      <c r="B3" s="70"/>
      <c r="C3" s="70"/>
      <c r="D3" s="70"/>
      <c r="E3" s="70"/>
      <c r="F3" s="70"/>
      <c r="G3" s="70"/>
      <c r="H3" s="70"/>
      <c r="I3" s="70"/>
      <c r="J3" s="29"/>
      <c r="K3" s="29"/>
      <c r="L3" s="29"/>
      <c r="M3" s="29"/>
      <c r="N3" s="29"/>
    </row>
    <row r="4" spans="1:14" ht="23.25" x14ac:dyDescent="0.35">
      <c r="A4" s="71" t="s">
        <v>158</v>
      </c>
      <c r="B4" s="71"/>
      <c r="C4" s="71"/>
      <c r="D4" s="71"/>
      <c r="E4" s="71"/>
      <c r="F4" s="71"/>
      <c r="G4" s="71"/>
      <c r="H4" s="71"/>
      <c r="I4" s="71"/>
      <c r="J4" s="29"/>
      <c r="K4" s="29"/>
      <c r="L4" s="29"/>
      <c r="M4" s="29"/>
      <c r="N4" s="29"/>
    </row>
    <row r="5" spans="1:14" x14ac:dyDescent="0.25">
      <c r="H5" s="30" t="s">
        <v>159</v>
      </c>
      <c r="I5" s="31" t="s">
        <v>218</v>
      </c>
    </row>
    <row r="6" spans="1:14" ht="15.75" x14ac:dyDescent="0.25">
      <c r="A6" s="67" t="s">
        <v>160</v>
      </c>
      <c r="B6" s="67"/>
      <c r="C6" s="32"/>
    </row>
    <row r="7" spans="1:14" ht="15.75" x14ac:dyDescent="0.25">
      <c r="A7" s="67" t="s">
        <v>161</v>
      </c>
      <c r="B7" s="67"/>
      <c r="C7" s="32"/>
    </row>
    <row r="8" spans="1:14" ht="15.75" x14ac:dyDescent="0.25">
      <c r="A8" s="67" t="s">
        <v>162</v>
      </c>
      <c r="B8" s="67"/>
      <c r="C8" s="33"/>
    </row>
    <row r="9" spans="1:14" ht="15.75" x14ac:dyDescent="0.25">
      <c r="A9" s="67" t="s">
        <v>163</v>
      </c>
      <c r="B9" s="67"/>
      <c r="C9" s="34"/>
    </row>
    <row r="10" spans="1:14" ht="15.75" x14ac:dyDescent="0.25">
      <c r="A10" s="67" t="s">
        <v>164</v>
      </c>
      <c r="B10" s="67"/>
      <c r="C10" s="32"/>
      <c r="H10" s="83" t="s">
        <v>167</v>
      </c>
      <c r="I10" s="83" t="s">
        <v>168</v>
      </c>
      <c r="J10" s="83" t="s">
        <v>212</v>
      </c>
      <c r="K10" s="68" t="s">
        <v>214</v>
      </c>
      <c r="L10" s="68" t="s">
        <v>214</v>
      </c>
    </row>
    <row r="11" spans="1:14" ht="15.75" x14ac:dyDescent="0.25">
      <c r="A11" s="67" t="s">
        <v>165</v>
      </c>
      <c r="B11" s="67"/>
      <c r="C11" s="32"/>
      <c r="H11" s="83"/>
      <c r="I11" s="83"/>
      <c r="J11" s="83"/>
      <c r="K11" s="68"/>
      <c r="L11" s="68"/>
    </row>
    <row r="12" spans="1:14" ht="15.75" x14ac:dyDescent="0.25">
      <c r="A12" s="67" t="s">
        <v>166</v>
      </c>
      <c r="B12" s="67"/>
      <c r="C12" s="32"/>
      <c r="H12" s="83"/>
      <c r="I12" s="83"/>
      <c r="J12" s="83"/>
      <c r="K12" s="68"/>
      <c r="L12" s="68"/>
    </row>
    <row r="13" spans="1:14" ht="15.75" x14ac:dyDescent="0.25">
      <c r="A13" s="35"/>
      <c r="B13" s="35"/>
      <c r="C13" s="36"/>
      <c r="H13" s="83"/>
      <c r="I13" s="83"/>
      <c r="J13" s="83"/>
      <c r="K13" s="68"/>
      <c r="L13" s="68"/>
    </row>
    <row r="14" spans="1:14" ht="15.75" x14ac:dyDescent="0.25">
      <c r="A14" s="35"/>
      <c r="B14" s="35"/>
      <c r="C14" s="36"/>
      <c r="H14" s="83"/>
      <c r="I14" s="83"/>
      <c r="J14" s="83"/>
      <c r="K14" s="68"/>
      <c r="L14" s="68"/>
    </row>
    <row r="15" spans="1:14" ht="15" hidden="1" customHeight="1" x14ac:dyDescent="0.25">
      <c r="A15" s="37"/>
      <c r="B15" s="37">
        <v>2</v>
      </c>
      <c r="C15" s="37">
        <v>3</v>
      </c>
      <c r="D15" s="37">
        <v>4</v>
      </c>
      <c r="E15" s="37">
        <v>5</v>
      </c>
      <c r="F15" s="37">
        <v>6</v>
      </c>
      <c r="G15" s="37">
        <v>7</v>
      </c>
      <c r="H15" s="83"/>
      <c r="I15" s="83"/>
      <c r="J15" s="83"/>
      <c r="K15" s="68"/>
      <c r="L15" s="68"/>
    </row>
    <row r="16" spans="1:14" ht="19.5" thickBot="1" x14ac:dyDescent="0.35">
      <c r="A16" s="38" t="str">
        <f>ElencoEsami!A1</f>
        <v>Codice</v>
      </c>
      <c r="B16" s="38" t="str">
        <f>ElencoEsami!B1</f>
        <v>CdS</v>
      </c>
      <c r="C16" s="38" t="str">
        <f>ElencoEsami!C1</f>
        <v>Insegnamento</v>
      </c>
      <c r="D16" s="38" t="str">
        <f>ElencoEsami!D1</f>
        <v>SSD</v>
      </c>
      <c r="E16" s="38" t="str">
        <f>ElencoEsami!E1</f>
        <v>CFU</v>
      </c>
      <c r="F16" s="38" t="str">
        <f>ElencoEsami!F1</f>
        <v>anno</v>
      </c>
      <c r="G16" s="38" t="str">
        <f>ElencoEsami!G1</f>
        <v>Sem.</v>
      </c>
      <c r="H16" s="84"/>
      <c r="I16" s="84"/>
      <c r="J16" s="84"/>
      <c r="K16" s="68"/>
      <c r="L16" s="68"/>
      <c r="M16" t="s">
        <v>169</v>
      </c>
    </row>
    <row r="17" spans="1:13" x14ac:dyDescent="0.25">
      <c r="A17" s="39"/>
      <c r="B17" s="39"/>
      <c r="C17" s="40" t="s">
        <v>170</v>
      </c>
      <c r="D17" s="39"/>
      <c r="E17" s="39"/>
      <c r="F17" s="39"/>
      <c r="G17" s="39"/>
      <c r="M17" t="str">
        <f>IF(D17="","",IF(I17="",E17,""))</f>
        <v/>
      </c>
    </row>
    <row r="18" spans="1:13" x14ac:dyDescent="0.25">
      <c r="A18" s="41"/>
      <c r="B18" t="str">
        <f>IF($A18="","",VLOOKUP($A18,ElencoEsami!$A$3:$G$7,B$15,FALSE))</f>
        <v/>
      </c>
      <c r="C18" t="str">
        <f>IF($A18="","",VLOOKUP($A18,ElencoEsami!$A$3:$G$7,C$15,FALSE))</f>
        <v/>
      </c>
      <c r="D18" t="str">
        <f>IF($A18="","",VLOOKUP($A18,ElencoEsami!$A$3:$G$7,D$15,FALSE))</f>
        <v/>
      </c>
      <c r="E18" t="str">
        <f>IF($A18="","",VLOOKUP($A18,ElencoEsami!$A$3:$G$7,E$15,FALSE))</f>
        <v/>
      </c>
      <c r="F18" t="str">
        <f>IF($A18="","",VLOOKUP($A18,ElencoEsami!$A$3:$G$7,F$15,FALSE))</f>
        <v/>
      </c>
      <c r="G18" t="str">
        <f>IF($A18="","",VLOOKUP($A18,ElencoEsami!$A$3:$G$7,G$15,FALSE))</f>
        <v/>
      </c>
      <c r="H18" s="41"/>
      <c r="I18" s="41"/>
      <c r="J18" s="41"/>
      <c r="K18" s="66" t="str">
        <f>IF($A18="","Inserire!", IF(I18&lt;&gt;"","Esame o Sostituire??!!",""))</f>
        <v>Inserire!</v>
      </c>
      <c r="L18" t="str">
        <f>IF($A18="","",  IF(COUNTIF($A$18:$A$53,$A18)&gt;1,"ripetuto",""))</f>
        <v/>
      </c>
      <c r="M18" t="str">
        <f>IF(D18="","",IF(I18="",E18,""))</f>
        <v/>
      </c>
    </row>
    <row r="19" spans="1:13" x14ac:dyDescent="0.25">
      <c r="A19" s="41"/>
      <c r="B19" t="str">
        <f>IF($A19="","",VLOOKUP($A19,ElencoEsami!$A$9:$G$13,B$15,FALSE))</f>
        <v/>
      </c>
      <c r="C19" t="str">
        <f>IF($A19="","",VLOOKUP($A19,ElencoEsami!$A$9:$G$13,C$15,FALSE))</f>
        <v/>
      </c>
      <c r="D19" t="str">
        <f>IF($A19="","",VLOOKUP($A19,ElencoEsami!$A$9:$G$13,D$15,FALSE))</f>
        <v/>
      </c>
      <c r="E19" t="str">
        <f>IF($A19="","",VLOOKUP($A19,ElencoEsami!$A$9:$G$13,E$15,FALSE))</f>
        <v/>
      </c>
      <c r="F19" t="str">
        <f>IF($A19="","",VLOOKUP($A19,ElencoEsami!$A$9:$G$13,F$15,FALSE))</f>
        <v/>
      </c>
      <c r="G19" t="str">
        <f>IF($A19="","",VLOOKUP($A19,ElencoEsami!$A$9:$G$13,G$15,FALSE))</f>
        <v/>
      </c>
      <c r="H19" s="41"/>
      <c r="I19" s="41"/>
      <c r="J19" s="41"/>
      <c r="K19" s="66" t="str">
        <f t="shared" ref="K19:K20" si="0">IF($A19="","Inserire!", IF(I19&lt;&gt;"","Esame o Sostituire??!!",""))</f>
        <v>Inserire!</v>
      </c>
      <c r="L19" t="str">
        <f t="shared" ref="L19:L53" si="1">IF($A19="","",  IF(COUNTIF($A$18:$A$53,$A19)&gt;1,"ripetuto",""))</f>
        <v/>
      </c>
      <c r="M19" t="str">
        <f t="shared" ref="M19:M53" si="2">IF(D19="","",IF(I19="",E19,""))</f>
        <v/>
      </c>
    </row>
    <row r="20" spans="1:13" x14ac:dyDescent="0.25">
      <c r="A20" s="41"/>
      <c r="B20" t="str">
        <f>IF($A20="","",VLOOKUP($A20,ElencoEsami!$A$15:$G$20,B$15,FALSE))</f>
        <v/>
      </c>
      <c r="C20" t="str">
        <f>IF($A20="","",VLOOKUP($A20,ElencoEsami!$A$15:$G$20,C$15,FALSE))</f>
        <v/>
      </c>
      <c r="D20" t="str">
        <f>IF($A20="","",VLOOKUP($A20,ElencoEsami!$A$15:$G$20,D$15,FALSE))</f>
        <v/>
      </c>
      <c r="E20" t="str">
        <f>IF($A20="","",VLOOKUP($A20,ElencoEsami!$A$15:$G$20,E$15,FALSE))</f>
        <v/>
      </c>
      <c r="F20" t="str">
        <f>IF($A20="","",VLOOKUP($A20,ElencoEsami!$A$15:$G$20,F$15,FALSE))</f>
        <v/>
      </c>
      <c r="G20" t="str">
        <f>IF($A20="","",VLOOKUP($A20,ElencoEsami!$A$15:$G$20,G$15,FALSE))</f>
        <v/>
      </c>
      <c r="H20" s="41"/>
      <c r="I20" s="41"/>
      <c r="J20" s="41"/>
      <c r="K20" s="66" t="str">
        <f t="shared" si="0"/>
        <v>Inserire!</v>
      </c>
      <c r="L20" t="str">
        <f t="shared" si="1"/>
        <v/>
      </c>
      <c r="M20" t="str">
        <f t="shared" si="2"/>
        <v/>
      </c>
    </row>
    <row r="21" spans="1:13" x14ac:dyDescent="0.25">
      <c r="L21" t="str">
        <f t="shared" si="1"/>
        <v/>
      </c>
      <c r="M21" t="str">
        <f t="shared" si="2"/>
        <v/>
      </c>
    </row>
    <row r="22" spans="1:13" x14ac:dyDescent="0.25">
      <c r="C22" s="42" t="s">
        <v>213</v>
      </c>
      <c r="L22" t="str">
        <f t="shared" si="1"/>
        <v/>
      </c>
      <c r="M22" t="str">
        <f t="shared" si="2"/>
        <v/>
      </c>
    </row>
    <row r="23" spans="1:13" x14ac:dyDescent="0.25">
      <c r="A23" s="43"/>
      <c r="B23" s="44" t="str">
        <f>IF($A23="","",VLOOKUP($A23,ElencoEsami!$A$23:$G$39,B$15,FALSE))</f>
        <v/>
      </c>
      <c r="C23" s="44" t="str">
        <f>IF($A23="","",VLOOKUP($A23,ElencoEsami!$A$23:$G$39,C$15,FALSE))</f>
        <v/>
      </c>
      <c r="D23" s="44" t="str">
        <f>IF($A23="","",VLOOKUP($A23,ElencoEsami!$A$23:$G$39,D$15,FALSE))</f>
        <v/>
      </c>
      <c r="E23" s="44" t="str">
        <f>IF($A23="","",VLOOKUP($A23,ElencoEsami!$A$23:$G$39,E$15,FALSE))</f>
        <v/>
      </c>
      <c r="F23" s="44" t="str">
        <f>IF($A23="","",VLOOKUP($A23,ElencoEsami!$A$23:$G$39,F$15,FALSE))</f>
        <v/>
      </c>
      <c r="G23" s="44" t="str">
        <f>IF($A23="","",VLOOKUP($A23,ElencoEsami!$A$23:$G$39,G$15,FALSE))</f>
        <v/>
      </c>
      <c r="H23" s="45"/>
      <c r="I23" s="45"/>
      <c r="J23" s="45"/>
      <c r="K23" s="66" t="str">
        <f>IF($A23="","Inserire!",IF(I23&lt;&gt;"","Esame o Sostituire??!!",   IF(D23&lt;&gt;"ING-IND/09","SSD","")&amp;IF(E23&lt;&gt;9," - CFU","")))</f>
        <v>Inserire!</v>
      </c>
      <c r="L23" t="str">
        <f t="shared" si="1"/>
        <v/>
      </c>
      <c r="M23" t="str">
        <f t="shared" si="2"/>
        <v/>
      </c>
    </row>
    <row r="24" spans="1:13" x14ac:dyDescent="0.25">
      <c r="A24" s="45"/>
      <c r="B24" s="46" t="str">
        <f>IF($A24="","",VLOOKUP($A24,ElencoEsami!$A$23:$G$39,B$15,FALSE))</f>
        <v/>
      </c>
      <c r="C24" s="46" t="str">
        <f>IF($A24="","",VLOOKUP($A24,ElencoEsami!$A$23:$G$39,C$15,FALSE))</f>
        <v/>
      </c>
      <c r="D24" s="46" t="str">
        <f>IF($A24="","",VLOOKUP($A24,ElencoEsami!$A$23:$G$39,D$15,FALSE))</f>
        <v/>
      </c>
      <c r="E24" s="46" t="str">
        <f>IF($A24="","",VLOOKUP($A24,ElencoEsami!$A$23:$G$39,E$15,FALSE))</f>
        <v/>
      </c>
      <c r="F24" s="46" t="str">
        <f>IF($A24="","",VLOOKUP($A24,ElencoEsami!$A$23:$G$39,F$15,FALSE))</f>
        <v/>
      </c>
      <c r="G24" s="46" t="str">
        <f>IF($A24="","",VLOOKUP($A24,ElencoEsami!$A$23:$G$39,G$15,FALSE))</f>
        <v/>
      </c>
      <c r="H24" s="45"/>
      <c r="I24" s="45"/>
      <c r="J24" s="45"/>
      <c r="K24" s="66" t="str">
        <f t="shared" ref="K24:K25" si="3">IF($A24="","Inserire!",IF(I24&lt;&gt;"","Esame o Sostituire??!!",   IF(D24&lt;&gt;"ING-IND/09","SSD","")&amp;IF(E24&lt;&gt;9," - CFU","")))</f>
        <v>Inserire!</v>
      </c>
      <c r="L24" t="str">
        <f t="shared" si="1"/>
        <v/>
      </c>
      <c r="M24" t="str">
        <f t="shared" si="2"/>
        <v/>
      </c>
    </row>
    <row r="25" spans="1:13" x14ac:dyDescent="0.25">
      <c r="A25" s="45"/>
      <c r="B25" s="46" t="str">
        <f>IF($A25="","",VLOOKUP($A25,ElencoEsami!$A$23:$G$39,B$15,FALSE))</f>
        <v/>
      </c>
      <c r="C25" s="46" t="str">
        <f>IF($A25="","",VLOOKUP($A25,ElencoEsami!$A$23:$G$39,C$15,FALSE))</f>
        <v/>
      </c>
      <c r="D25" s="46" t="str">
        <f>IF($A25="","",VLOOKUP($A25,ElencoEsami!$A$23:$G$39,D$15,FALSE))</f>
        <v/>
      </c>
      <c r="E25" s="46" t="str">
        <f>IF($A25="","",VLOOKUP($A25,ElencoEsami!$A$23:$G$39,E$15,FALSE))</f>
        <v/>
      </c>
      <c r="F25" s="46" t="str">
        <f>IF($A25="","",VLOOKUP($A25,ElencoEsami!$A$23:$G$39,F$15,FALSE))</f>
        <v/>
      </c>
      <c r="G25" s="46" t="str">
        <f>IF($A25="","",VLOOKUP($A25,ElencoEsami!$A$23:$G$39,G$15,FALSE))</f>
        <v/>
      </c>
      <c r="H25" s="45"/>
      <c r="I25" s="45"/>
      <c r="J25" s="45"/>
      <c r="K25" s="66" t="str">
        <f t="shared" si="3"/>
        <v>Inserire!</v>
      </c>
      <c r="L25" t="str">
        <f t="shared" si="1"/>
        <v/>
      </c>
      <c r="M25" t="str">
        <f t="shared" si="2"/>
        <v/>
      </c>
    </row>
    <row r="26" spans="1:13" x14ac:dyDescent="0.25">
      <c r="A26" s="45"/>
      <c r="B26" s="46" t="str">
        <f>IF($A26="","",VLOOKUP($A26,ElencoEsami!$A$23:$G$39,B$15,FALSE))</f>
        <v/>
      </c>
      <c r="C26" s="46" t="str">
        <f>IF($A26="","",VLOOKUP($A26,ElencoEsami!$A$23:$G$39,C$15,FALSE))</f>
        <v/>
      </c>
      <c r="D26" s="46" t="str">
        <f>IF($A26="","",VLOOKUP($A26,ElencoEsami!$A$23:$G$39,D$15,FALSE))</f>
        <v/>
      </c>
      <c r="E26" s="46" t="str">
        <f>IF($A26="","",VLOOKUP($A26,ElencoEsami!$A$23:$G$39,E$15,FALSE))</f>
        <v/>
      </c>
      <c r="F26" s="46" t="str">
        <f>IF($A26="","",VLOOKUP($A26,ElencoEsami!$A$23:$G$39,F$15,FALSE))</f>
        <v/>
      </c>
      <c r="G26" s="46" t="str">
        <f>IF($A26="","",VLOOKUP($A26,ElencoEsami!$A$23:$G$39,G$15,FALSE))</f>
        <v/>
      </c>
      <c r="H26" s="45"/>
      <c r="I26" s="45"/>
      <c r="J26" s="45"/>
      <c r="K26" s="66" t="str">
        <f>IF($A26="","",IF(I26&lt;&gt;"","Esame o Sostituire??!!",  IF(D26&lt;&gt;"ING-IND/09","SSD","")&amp;IF(E26&lt;&gt;9," - CFU","")))</f>
        <v/>
      </c>
      <c r="L26" t="str">
        <f t="shared" si="1"/>
        <v/>
      </c>
      <c r="M26" t="str">
        <f t="shared" si="2"/>
        <v/>
      </c>
    </row>
    <row r="27" spans="1:13" x14ac:dyDescent="0.25">
      <c r="L27" t="str">
        <f t="shared" si="1"/>
        <v/>
      </c>
      <c r="M27" t="str">
        <f t="shared" si="2"/>
        <v/>
      </c>
    </row>
    <row r="28" spans="1:13" x14ac:dyDescent="0.25">
      <c r="A28" s="47"/>
      <c r="B28" s="47"/>
      <c r="C28" s="48" t="s">
        <v>171</v>
      </c>
      <c r="D28" s="47"/>
      <c r="E28" s="47"/>
      <c r="F28" s="47"/>
      <c r="G28" s="47"/>
      <c r="L28" t="str">
        <f t="shared" si="1"/>
        <v/>
      </c>
      <c r="M28" t="str">
        <f t="shared" si="2"/>
        <v/>
      </c>
    </row>
    <row r="29" spans="1:13" x14ac:dyDescent="0.25">
      <c r="A29" s="49"/>
      <c r="B29" s="44" t="str">
        <f>IF($A29="","",VLOOKUP($A29,ElencoEsami!$A$62:$G$82,B$15,FALSE))</f>
        <v/>
      </c>
      <c r="C29" s="44" t="str">
        <f>IF($A29="","",VLOOKUP($A29,ElencoEsami!$A$62:$G$82,C$15,FALSE))</f>
        <v/>
      </c>
      <c r="D29" s="44" t="str">
        <f>IF($A29="","",VLOOKUP($A29,ElencoEsami!$A$62:$G$82,D$15,FALSE))</f>
        <v/>
      </c>
      <c r="E29" s="44" t="str">
        <f>IF($A29="","",VLOOKUP($A29,ElencoEsami!$A$62:$G$82,E$15,FALSE))</f>
        <v/>
      </c>
      <c r="F29" s="44" t="str">
        <f>IF($A29="","",VLOOKUP($A29,ElencoEsami!$A$62:$G$82,F$15,FALSE))</f>
        <v/>
      </c>
      <c r="G29" s="44" t="str">
        <f>IF($A29="","",VLOOKUP($A29,ElencoEsami!$A$62:$G$82,G$15,FALSE))</f>
        <v/>
      </c>
      <c r="H29" s="41"/>
      <c r="I29" s="41"/>
      <c r="J29" s="41"/>
      <c r="K29" s="66" t="str">
        <f>IF($A29="","Inserire!",IF(I29&lt;&gt;"","Esame o Sostituire??!!",  IF(D29&lt;&gt;"ING-IND/10","SSD","")))</f>
        <v>Inserire!</v>
      </c>
      <c r="L29" t="str">
        <f t="shared" si="1"/>
        <v/>
      </c>
      <c r="M29" t="str">
        <f t="shared" si="2"/>
        <v/>
      </c>
    </row>
    <row r="30" spans="1:13" x14ac:dyDescent="0.25">
      <c r="L30" t="str">
        <f t="shared" si="1"/>
        <v/>
      </c>
      <c r="M30" t="str">
        <f t="shared" si="2"/>
        <v/>
      </c>
    </row>
    <row r="31" spans="1:13" x14ac:dyDescent="0.25">
      <c r="A31" s="47"/>
      <c r="B31" s="47"/>
      <c r="C31" s="48" t="s">
        <v>172</v>
      </c>
      <c r="D31" s="47"/>
      <c r="E31" s="47"/>
      <c r="F31" s="47"/>
      <c r="G31" s="47"/>
      <c r="L31" t="str">
        <f t="shared" si="1"/>
        <v/>
      </c>
      <c r="M31" t="str">
        <f t="shared" si="2"/>
        <v/>
      </c>
    </row>
    <row r="32" spans="1:13" x14ac:dyDescent="0.25">
      <c r="A32" s="49"/>
      <c r="B32" s="44" t="str">
        <f>IF($A32="","",VLOOKUP($A32,ElencoEsami!$A$99:$G$117,B$15,FALSE))</f>
        <v/>
      </c>
      <c r="C32" s="44" t="str">
        <f>IF($A32="","",VLOOKUP($A32,ElencoEsami!$A$99:$G$117,C$15,FALSE))</f>
        <v/>
      </c>
      <c r="D32" s="44" t="str">
        <f>IF($A32="","",VLOOKUP($A32,ElencoEsami!$A$99:$G$117,D$15,FALSE))</f>
        <v/>
      </c>
      <c r="E32" s="44" t="str">
        <f>IF($A32="","",VLOOKUP($A32,ElencoEsami!$A$99:$G$117,E$15,FALSE))</f>
        <v/>
      </c>
      <c r="F32" s="44" t="str">
        <f>IF($A32="","",VLOOKUP($A32,ElencoEsami!$A$99:$G$117,F$15,FALSE))</f>
        <v/>
      </c>
      <c r="G32" s="44" t="str">
        <f>IF($A32="","",VLOOKUP($A32,ElencoEsami!$A$99:$G$117,G$15,FALSE))</f>
        <v/>
      </c>
      <c r="H32" s="41"/>
      <c r="I32" s="41"/>
      <c r="J32" s="41"/>
      <c r="K32" s="66" t="str">
        <f>IF($A32="","Inserire!",IF(I32&lt;&gt;"","Esame o Sostituire??!!",  IF(D32&lt;&gt;"ING-IND/09","SSD","")))</f>
        <v>Inserire!</v>
      </c>
      <c r="L32" t="str">
        <f t="shared" si="1"/>
        <v/>
      </c>
      <c r="M32" t="str">
        <f t="shared" si="2"/>
        <v/>
      </c>
    </row>
    <row r="33" spans="1:13" x14ac:dyDescent="0.25">
      <c r="L33" t="str">
        <f t="shared" si="1"/>
        <v/>
      </c>
      <c r="M33" t="str">
        <f t="shared" si="2"/>
        <v/>
      </c>
    </row>
    <row r="34" spans="1:13" x14ac:dyDescent="0.25">
      <c r="A34" s="47"/>
      <c r="B34" s="47"/>
      <c r="C34" s="48" t="s">
        <v>173</v>
      </c>
      <c r="D34" s="47"/>
      <c r="E34" s="47"/>
      <c r="F34" s="47"/>
      <c r="G34" s="47"/>
      <c r="L34" t="str">
        <f t="shared" si="1"/>
        <v/>
      </c>
      <c r="M34" t="str">
        <f t="shared" si="2"/>
        <v/>
      </c>
    </row>
    <row r="35" spans="1:13" x14ac:dyDescent="0.25">
      <c r="A35" s="49"/>
      <c r="B35" s="44" t="str">
        <f>IF($A35="","",VLOOKUP($A35,ElencoEsami!$A$99:$G$117,B$15,FALSE))</f>
        <v/>
      </c>
      <c r="C35" s="44" t="str">
        <f>IF($A35="","",VLOOKUP($A35,ElencoEsami!$A$99:$G$117,C$15,FALSE))</f>
        <v/>
      </c>
      <c r="D35" s="44" t="str">
        <f>IF($A35="","",VLOOKUP($A35,ElencoEsami!$A$99:$G$117,D$15,FALSE))</f>
        <v/>
      </c>
      <c r="E35" s="44" t="str">
        <f>IF($A35="","",VLOOKUP($A35,ElencoEsami!$A$99:$G$117,E$15,FALSE))</f>
        <v/>
      </c>
      <c r="F35" s="44" t="str">
        <f>IF($A35="","",VLOOKUP($A35,ElencoEsami!$A$99:$G$117,F$15,FALSE))</f>
        <v/>
      </c>
      <c r="G35" s="44" t="str">
        <f>IF($A35="","",VLOOKUP($A35,ElencoEsami!$A$99:$G$117,G$15,FALSE))</f>
        <v/>
      </c>
      <c r="H35" s="41"/>
      <c r="I35" s="41"/>
      <c r="J35" s="41"/>
      <c r="K35" s="66" t="str">
        <f>IF($A35="","Inserire!",IF(I35&lt;&gt;"","Esame o Sostituire??!!",  IF(D35&lt;&gt;"ING-IND/08","SSD","")))</f>
        <v>Inserire!</v>
      </c>
      <c r="L35" t="str">
        <f t="shared" si="1"/>
        <v/>
      </c>
      <c r="M35" t="str">
        <f t="shared" si="2"/>
        <v/>
      </c>
    </row>
    <row r="36" spans="1:13" x14ac:dyDescent="0.25">
      <c r="L36" t="str">
        <f t="shared" si="1"/>
        <v/>
      </c>
      <c r="M36" t="str">
        <f t="shared" si="2"/>
        <v/>
      </c>
    </row>
    <row r="37" spans="1:13" x14ac:dyDescent="0.25">
      <c r="A37" s="47"/>
      <c r="B37" s="47"/>
      <c r="C37" s="48" t="s">
        <v>174</v>
      </c>
      <c r="D37" s="47"/>
      <c r="E37" s="47"/>
      <c r="F37" s="47"/>
      <c r="G37" s="47"/>
      <c r="L37" t="str">
        <f t="shared" si="1"/>
        <v/>
      </c>
      <c r="M37" t="str">
        <f t="shared" si="2"/>
        <v/>
      </c>
    </row>
    <row r="38" spans="1:13" x14ac:dyDescent="0.25">
      <c r="A38" s="41"/>
      <c r="B38" s="44" t="str">
        <f>IF($A38="","",VLOOKUP($A38,ElencoEsami!$A$42:$G$59,B$15,FALSE))</f>
        <v/>
      </c>
      <c r="C38" s="44" t="str">
        <f>IF($A38="","",VLOOKUP($A38,ElencoEsami!$A$42:$G$59,C$15,FALSE))</f>
        <v/>
      </c>
      <c r="D38" s="44" t="str">
        <f>IF($A38="","",VLOOKUP($A38,ElencoEsami!$A$42:$G$59,D$15,FALSE))</f>
        <v/>
      </c>
      <c r="E38" s="44" t="str">
        <f>IF($A38="","",VLOOKUP($A38,ElencoEsami!$A$42:$G$59,E$15,FALSE))</f>
        <v/>
      </c>
      <c r="F38" s="44" t="str">
        <f>IF($A38="","",VLOOKUP($A38,ElencoEsami!$A$42:$G$59,F$15,FALSE))</f>
        <v/>
      </c>
      <c r="G38" s="44" t="str">
        <f>IF($A38="","",VLOOKUP($A38,ElencoEsami!$A$42:$G$59,G$15,FALSE))</f>
        <v/>
      </c>
      <c r="H38" s="41"/>
      <c r="I38" s="41"/>
      <c r="J38" s="41"/>
      <c r="K38" s="66" t="str">
        <f>IF($A38="","Inserire!",IF(I38&lt;&gt;"","Esame o Sostituire??!!",  IF(D38&lt;&gt;"ING-IND/08","SSD","")&amp;IF(E38&lt;&gt;9," - CFU","")))</f>
        <v>Inserire!</v>
      </c>
      <c r="L38" t="str">
        <f t="shared" si="1"/>
        <v/>
      </c>
      <c r="M38" t="str">
        <f t="shared" si="2"/>
        <v/>
      </c>
    </row>
    <row r="39" spans="1:13" x14ac:dyDescent="0.25">
      <c r="A39" s="41"/>
      <c r="B39" s="46" t="str">
        <f>IF($A39="","",VLOOKUP($A39,ElencoEsami!$A$42:$G$59,B$15,FALSE))</f>
        <v/>
      </c>
      <c r="C39" s="46" t="str">
        <f>IF($A39="","",VLOOKUP($A39,ElencoEsami!$A$42:$G$59,C$15,FALSE))</f>
        <v/>
      </c>
      <c r="D39" s="46" t="str">
        <f>IF($A39="","",VLOOKUP($A39,ElencoEsami!$A$42:$G$59,D$15,FALSE))</f>
        <v/>
      </c>
      <c r="E39" s="46" t="str">
        <f>IF($A39="","",VLOOKUP($A39,ElencoEsami!$A$42:$G$59,E$15,FALSE))</f>
        <v/>
      </c>
      <c r="F39" s="46" t="str">
        <f>IF($A39="","",VLOOKUP($A39,ElencoEsami!$A$42:$G$59,F$15,FALSE))</f>
        <v/>
      </c>
      <c r="G39" s="46" t="str">
        <f>IF($A39="","",VLOOKUP($A39,ElencoEsami!$A$42:$G$59,G$15,FALSE))</f>
        <v/>
      </c>
      <c r="H39" s="41"/>
      <c r="I39" s="41"/>
      <c r="J39" s="41"/>
      <c r="K39" s="66" t="str">
        <f>IF($A39="","Inserire!",IF(I39&lt;&gt;"","Esame o Sostituire??!!",  IF(D39&lt;&gt;"ING-IND/08","SSD","")&amp;IF(E39&lt;&gt;9," - CFU","")))</f>
        <v>Inserire!</v>
      </c>
      <c r="L39" t="str">
        <f t="shared" si="1"/>
        <v/>
      </c>
      <c r="M39" t="str">
        <f t="shared" si="2"/>
        <v/>
      </c>
    </row>
    <row r="40" spans="1:13" x14ac:dyDescent="0.25">
      <c r="A40" s="41"/>
      <c r="B40" s="46" t="str">
        <f>IF($A40="","",VLOOKUP($A40,ElencoEsami!$A$42:$G$59,B$15,FALSE))</f>
        <v/>
      </c>
      <c r="C40" s="46" t="str">
        <f>IF($A40="","",VLOOKUP($A40,ElencoEsami!$A$42:$G$59,C$15,FALSE))</f>
        <v/>
      </c>
      <c r="D40" s="46" t="str">
        <f>IF($A40="","",VLOOKUP($A40,ElencoEsami!$A$42:$G$59,D$15,FALSE))</f>
        <v/>
      </c>
      <c r="E40" s="46" t="str">
        <f>IF($A40="","",VLOOKUP($A40,ElencoEsami!$A$42:$G$59,E$15,FALSE))</f>
        <v/>
      </c>
      <c r="F40" s="46" t="str">
        <f>IF($A40="","",VLOOKUP($A40,ElencoEsami!$A$42:$G$59,F$15,FALSE))</f>
        <v/>
      </c>
      <c r="G40" s="46" t="str">
        <f>IF($A40="","",VLOOKUP($A40,ElencoEsami!$A$42:$G$59,G$15,FALSE))</f>
        <v/>
      </c>
      <c r="H40" s="41"/>
      <c r="I40" s="41"/>
      <c r="J40" s="41"/>
      <c r="K40" s="66" t="str">
        <f>IF($A40="","",IF(I40&lt;&gt;"","Esame o Sostituire??!!",   IF(D40&lt;&gt;"ING-IND/08","SSD","")&amp;IF(E40&lt;&gt;9," - CFU","")))</f>
        <v/>
      </c>
      <c r="L40" t="str">
        <f t="shared" si="1"/>
        <v/>
      </c>
      <c r="M40" t="str">
        <f t="shared" si="2"/>
        <v/>
      </c>
    </row>
    <row r="41" spans="1:13" x14ac:dyDescent="0.25">
      <c r="L41" t="str">
        <f t="shared" si="1"/>
        <v/>
      </c>
      <c r="M41" t="str">
        <f t="shared" si="2"/>
        <v/>
      </c>
    </row>
    <row r="42" spans="1:13" x14ac:dyDescent="0.25">
      <c r="A42" s="47"/>
      <c r="B42" s="47"/>
      <c r="C42" s="48" t="s">
        <v>175</v>
      </c>
      <c r="D42" s="47"/>
      <c r="E42" s="47"/>
      <c r="F42" s="47"/>
      <c r="G42" s="47"/>
      <c r="L42" t="str">
        <f t="shared" si="1"/>
        <v/>
      </c>
      <c r="M42" t="str">
        <f t="shared" si="2"/>
        <v/>
      </c>
    </row>
    <row r="43" spans="1:13" x14ac:dyDescent="0.25">
      <c r="A43" s="41"/>
      <c r="B43" s="44" t="str">
        <f>IF($A43="","",VLOOKUP($A43,ElencoEsami!$A$85:$G$143,B$15,FALSE))</f>
        <v/>
      </c>
      <c r="C43" s="44" t="str">
        <f>IF($A43="","",VLOOKUP($A43,ElencoEsami!$A$85:$G$143,C$15,FALSE))</f>
        <v/>
      </c>
      <c r="D43" s="44" t="str">
        <f>IF($A43="","",VLOOKUP($A43,ElencoEsami!$A$85:$G$143,D$15,FALSE))</f>
        <v/>
      </c>
      <c r="E43" s="44" t="str">
        <f>IF($A43="","",VLOOKUP($A43,ElencoEsami!$A$85:$G$143,E$15,FALSE))</f>
        <v/>
      </c>
      <c r="F43" s="44" t="str">
        <f>IF($A43="","",VLOOKUP($A43,ElencoEsami!$A$85:$G$143,F$15,FALSE))</f>
        <v/>
      </c>
      <c r="G43" s="44" t="str">
        <f>IF($A43="","",VLOOKUP($A43,ElencoEsami!$A$85:$G$143,G$15,FALSE))</f>
        <v/>
      </c>
      <c r="H43" s="41"/>
      <c r="I43" s="41"/>
      <c r="J43" s="41"/>
      <c r="K43" t="str">
        <f>IF($A43="","",IF(I43&lt;&gt;"","Esame o Sostituire??!!",  IF(E43&lt;&gt;6," - CFU","")))</f>
        <v/>
      </c>
      <c r="L43" t="str">
        <f t="shared" si="1"/>
        <v/>
      </c>
      <c r="M43" t="str">
        <f t="shared" si="2"/>
        <v/>
      </c>
    </row>
    <row r="44" spans="1:13" x14ac:dyDescent="0.25">
      <c r="A44" s="41"/>
      <c r="B44" s="46" t="str">
        <f>IF($A44="","",VLOOKUP($A44,ElencoEsami!$A$85:$G$143,B$15,FALSE))</f>
        <v/>
      </c>
      <c r="C44" s="46" t="str">
        <f>IF($A44="","",VLOOKUP($A44,ElencoEsami!$A$85:$G$143,C$15,FALSE))</f>
        <v/>
      </c>
      <c r="D44" s="46" t="str">
        <f>IF($A44="","",VLOOKUP($A44,ElencoEsami!$A$85:$G$143,D$15,FALSE))</f>
        <v/>
      </c>
      <c r="E44" s="46" t="str">
        <f>IF($A44="","",VLOOKUP($A44,ElencoEsami!$A$85:$G$143,E$15,FALSE))</f>
        <v/>
      </c>
      <c r="F44" s="46" t="str">
        <f>IF($A44="","",VLOOKUP($A44,ElencoEsami!$A$85:$G$143,F$15,FALSE))</f>
        <v/>
      </c>
      <c r="G44" s="46" t="str">
        <f>IF($A44="","",VLOOKUP($A44,ElencoEsami!$A$85:$G$143,G$15,FALSE))</f>
        <v/>
      </c>
      <c r="H44" s="41"/>
      <c r="I44" s="41"/>
      <c r="J44" s="41"/>
      <c r="K44" t="str">
        <f>IF($A44="","",IF(I44&lt;&gt;"","Esame o Sostituire??!!",  IF(E44&lt;&gt;6," - CFU","")))</f>
        <v/>
      </c>
      <c r="L44" t="str">
        <f t="shared" si="1"/>
        <v/>
      </c>
      <c r="M44" t="str">
        <f t="shared" si="2"/>
        <v/>
      </c>
    </row>
    <row r="45" spans="1:13" x14ac:dyDescent="0.25">
      <c r="L45" t="str">
        <f t="shared" si="1"/>
        <v/>
      </c>
      <c r="M45" t="str">
        <f t="shared" si="2"/>
        <v/>
      </c>
    </row>
    <row r="46" spans="1:13" x14ac:dyDescent="0.25">
      <c r="A46" s="47"/>
      <c r="B46" s="47"/>
      <c r="C46" s="48" t="s">
        <v>176</v>
      </c>
      <c r="D46" s="47"/>
      <c r="E46" s="47"/>
      <c r="F46" s="47"/>
      <c r="G46" s="47"/>
      <c r="L46" t="str">
        <f t="shared" si="1"/>
        <v/>
      </c>
      <c r="M46" t="str">
        <f t="shared" si="2"/>
        <v/>
      </c>
    </row>
    <row r="47" spans="1:13" x14ac:dyDescent="0.25">
      <c r="A47" s="50" t="str">
        <f>A16</f>
        <v>Codice</v>
      </c>
      <c r="B47" s="50" t="str">
        <f t="shared" ref="B47:G47" si="4">B16</f>
        <v>CdS</v>
      </c>
      <c r="C47" s="50" t="str">
        <f t="shared" si="4"/>
        <v>Insegnamento</v>
      </c>
      <c r="D47" s="50" t="str">
        <f t="shared" si="4"/>
        <v>SSD</v>
      </c>
      <c r="E47" s="50" t="str">
        <f t="shared" si="4"/>
        <v>CFU</v>
      </c>
      <c r="F47" s="50" t="str">
        <f t="shared" si="4"/>
        <v>anno</v>
      </c>
      <c r="G47" s="50" t="str">
        <f t="shared" si="4"/>
        <v>Sem.</v>
      </c>
      <c r="H47" s="50" t="str">
        <f>H10</f>
        <v>Sostenuto?</v>
      </c>
      <c r="L47" t="str">
        <f t="shared" si="1"/>
        <v/>
      </c>
      <c r="M47" t="str">
        <f t="shared" si="2"/>
        <v>CFU</v>
      </c>
    </row>
    <row r="48" spans="1:13" x14ac:dyDescent="0.25">
      <c r="A48" s="51"/>
      <c r="B48" s="51"/>
      <c r="C48" s="52"/>
      <c r="D48" s="51"/>
      <c r="E48" s="51"/>
      <c r="F48" s="51"/>
      <c r="G48" s="51"/>
      <c r="H48" s="41"/>
      <c r="I48" s="53">
        <v>1</v>
      </c>
      <c r="J48" s="41"/>
      <c r="L48" t="str">
        <f t="shared" si="1"/>
        <v/>
      </c>
      <c r="M48" t="str">
        <f t="shared" si="2"/>
        <v/>
      </c>
    </row>
    <row r="49" spans="1:13" x14ac:dyDescent="0.25">
      <c r="A49" s="54"/>
      <c r="B49" s="54"/>
      <c r="C49" s="55"/>
      <c r="D49" s="54"/>
      <c r="E49" s="54"/>
      <c r="F49" s="54"/>
      <c r="G49" s="54"/>
      <c r="H49" s="41"/>
      <c r="I49" s="53">
        <v>2</v>
      </c>
      <c r="J49" s="41"/>
      <c r="L49" t="str">
        <f t="shared" si="1"/>
        <v/>
      </c>
      <c r="M49" t="str">
        <f t="shared" si="2"/>
        <v/>
      </c>
    </row>
    <row r="50" spans="1:13" x14ac:dyDescent="0.25">
      <c r="A50" s="54"/>
      <c r="B50" s="54"/>
      <c r="C50" s="55"/>
      <c r="D50" s="54"/>
      <c r="E50" s="54"/>
      <c r="F50" s="54"/>
      <c r="G50" s="54"/>
      <c r="H50" s="41"/>
      <c r="I50" s="53">
        <v>3</v>
      </c>
      <c r="J50" s="41"/>
      <c r="L50" t="str">
        <f t="shared" si="1"/>
        <v/>
      </c>
      <c r="M50" t="str">
        <f t="shared" si="2"/>
        <v/>
      </c>
    </row>
    <row r="51" spans="1:13" x14ac:dyDescent="0.25">
      <c r="A51" s="54"/>
      <c r="B51" s="54"/>
      <c r="C51" s="55"/>
      <c r="D51" s="54"/>
      <c r="E51" s="54"/>
      <c r="F51" s="54"/>
      <c r="G51" s="54"/>
      <c r="H51" s="41"/>
      <c r="I51" s="53">
        <v>4</v>
      </c>
      <c r="J51" s="41"/>
      <c r="L51" t="str">
        <f t="shared" si="1"/>
        <v/>
      </c>
      <c r="M51" t="str">
        <f t="shared" si="2"/>
        <v/>
      </c>
    </row>
    <row r="52" spans="1:13" x14ac:dyDescent="0.25">
      <c r="A52" s="54"/>
      <c r="B52" s="54"/>
      <c r="C52" s="55"/>
      <c r="D52" s="54"/>
      <c r="E52" s="54"/>
      <c r="F52" s="54"/>
      <c r="G52" s="54"/>
      <c r="H52" s="41"/>
      <c r="I52" s="53">
        <v>5</v>
      </c>
      <c r="J52" s="41"/>
      <c r="L52" t="str">
        <f t="shared" si="1"/>
        <v/>
      </c>
      <c r="M52" t="str">
        <f t="shared" si="2"/>
        <v/>
      </c>
    </row>
    <row r="53" spans="1:13" x14ac:dyDescent="0.25">
      <c r="A53" s="56"/>
      <c r="B53" s="56"/>
      <c r="C53" s="57"/>
      <c r="D53" s="56"/>
      <c r="E53" s="56"/>
      <c r="F53" s="56"/>
      <c r="G53" s="56"/>
      <c r="H53" s="41"/>
      <c r="I53" s="53">
        <v>6</v>
      </c>
      <c r="J53" s="41"/>
      <c r="L53" t="str">
        <f t="shared" si="1"/>
        <v/>
      </c>
      <c r="M53" t="str">
        <f t="shared" si="2"/>
        <v/>
      </c>
    </row>
    <row r="55" spans="1:13" x14ac:dyDescent="0.25">
      <c r="B55" t="s">
        <v>10</v>
      </c>
      <c r="C55" t="s">
        <v>177</v>
      </c>
      <c r="D55" t="s">
        <v>178</v>
      </c>
      <c r="E55">
        <v>12</v>
      </c>
      <c r="F55">
        <v>2</v>
      </c>
    </row>
    <row r="56" spans="1:13" x14ac:dyDescent="0.25">
      <c r="B56" t="s">
        <v>10</v>
      </c>
      <c r="C56" t="s">
        <v>179</v>
      </c>
      <c r="D56" t="s">
        <v>178</v>
      </c>
      <c r="E56">
        <v>12</v>
      </c>
      <c r="F56">
        <v>2</v>
      </c>
    </row>
    <row r="58" spans="1:13" ht="15.75" thickBot="1" x14ac:dyDescent="0.3"/>
    <row r="59" spans="1:13" x14ac:dyDescent="0.25">
      <c r="A59" s="58"/>
      <c r="B59" s="58"/>
      <c r="C59" s="59" t="s">
        <v>180</v>
      </c>
      <c r="D59" s="59"/>
      <c r="E59" s="59">
        <f>SUMIF(I18:I44,"No",E18:E44)+SUMIF(I18:I44,"",E18:E44)+SUM(E48:E56)</f>
        <v>24</v>
      </c>
      <c r="F59" s="58" t="str">
        <f>IF(E59=120,"Ok!",IF(E59&lt;120,"Insufficienti","Troppi!"))</f>
        <v>Insufficienti</v>
      </c>
      <c r="G59" s="58"/>
      <c r="H59" s="58"/>
      <c r="I59" s="58"/>
    </row>
    <row r="60" spans="1:13" x14ac:dyDescent="0.25">
      <c r="C60" s="60" t="s">
        <v>181</v>
      </c>
      <c r="D60" t="s">
        <v>72</v>
      </c>
      <c r="E60">
        <f>SUMIFS($E$18:$E$44,$I$18:$I$44,"",$D$18:$D$44,$D60) + SUMIF($D$48:$D$53,$D60,$E$48:$E$53)</f>
        <v>0</v>
      </c>
    </row>
    <row r="61" spans="1:13" x14ac:dyDescent="0.25">
      <c r="D61" t="s">
        <v>44</v>
      </c>
      <c r="E61">
        <f t="shared" ref="E61:E62" si="5">SUMIFS($E$18:$E$44,$I$18:$I$44,"",$D$18:$D$44,$D61) + SUMIF($D$48:$D$53,$D61,$E$48:$E$53)</f>
        <v>0</v>
      </c>
    </row>
    <row r="62" spans="1:13" x14ac:dyDescent="0.25">
      <c r="D62" t="s">
        <v>102</v>
      </c>
      <c r="E62">
        <f t="shared" si="5"/>
        <v>0</v>
      </c>
    </row>
    <row r="63" spans="1:13" x14ac:dyDescent="0.25">
      <c r="A63" s="82" t="s">
        <v>215</v>
      </c>
      <c r="B63" s="82"/>
    </row>
    <row r="64" spans="1:13" x14ac:dyDescent="0.25">
      <c r="A64" s="73"/>
      <c r="B64" s="74"/>
      <c r="C64" s="74"/>
      <c r="D64" s="74"/>
      <c r="E64" s="74"/>
      <c r="F64" s="74"/>
      <c r="G64" s="74"/>
      <c r="H64" s="74"/>
      <c r="I64" s="74"/>
      <c r="J64" s="75"/>
    </row>
    <row r="65" spans="1:10" x14ac:dyDescent="0.25">
      <c r="A65" s="76"/>
      <c r="B65" s="77"/>
      <c r="C65" s="77"/>
      <c r="D65" s="77"/>
      <c r="E65" s="77"/>
      <c r="F65" s="77"/>
      <c r="G65" s="77"/>
      <c r="H65" s="77"/>
      <c r="I65" s="77"/>
      <c r="J65" s="78"/>
    </row>
    <row r="66" spans="1:10" x14ac:dyDescent="0.25">
      <c r="A66" s="76"/>
      <c r="B66" s="77"/>
      <c r="C66" s="77"/>
      <c r="D66" s="77"/>
      <c r="E66" s="77"/>
      <c r="F66" s="77"/>
      <c r="G66" s="77"/>
      <c r="H66" s="77"/>
      <c r="I66" s="77"/>
      <c r="J66" s="78"/>
    </row>
    <row r="67" spans="1:10" x14ac:dyDescent="0.25">
      <c r="A67" s="79"/>
      <c r="B67" s="80"/>
      <c r="C67" s="80"/>
      <c r="D67" s="80"/>
      <c r="E67" s="80"/>
      <c r="F67" s="80"/>
      <c r="G67" s="80"/>
      <c r="H67" s="80"/>
      <c r="I67" s="80"/>
      <c r="J67" s="81"/>
    </row>
    <row r="68" spans="1:10" ht="15.75" x14ac:dyDescent="0.25">
      <c r="A68" s="61" t="str">
        <f ca="1">"Firenze, lì " &amp; DAY(TODAY())&amp;"/"&amp; MONTH(TODAY())&amp;"/"&amp; YEAR(TODAY())</f>
        <v>Firenze, lì 17/10/2019</v>
      </c>
      <c r="B68" s="61"/>
      <c r="E68" s="72" t="s">
        <v>182</v>
      </c>
      <c r="F68" s="72"/>
    </row>
    <row r="69" spans="1:10" ht="22.5" customHeight="1" x14ac:dyDescent="0.25">
      <c r="D69" s="62"/>
      <c r="E69" s="62"/>
      <c r="F69" s="62"/>
      <c r="G69" s="62"/>
    </row>
  </sheetData>
  <sheetProtection algorithmName="SHA-512" hashValue="afUMl/u5awqg2kqnBk3SWTrqCLmyuZHwXuVtCFKBXCzqYXhY1DYlfYHyhtYfj8UmaThffRG8xVcuXjQkXyDdRA==" saltValue="l3f5/4NZjXOgezvSzaUBSw==" spinCount="100000" sheet="1" objects="1" scenarios="1"/>
  <mergeCells count="18">
    <mergeCell ref="E68:F68"/>
    <mergeCell ref="A64:J67"/>
    <mergeCell ref="A63:B63"/>
    <mergeCell ref="H10:H16"/>
    <mergeCell ref="I10:I16"/>
    <mergeCell ref="J10:J16"/>
    <mergeCell ref="A10:B10"/>
    <mergeCell ref="A11:B11"/>
    <mergeCell ref="A12:B12"/>
    <mergeCell ref="A8:B8"/>
    <mergeCell ref="L10:L16"/>
    <mergeCell ref="A2:I2"/>
    <mergeCell ref="A3:I3"/>
    <mergeCell ref="A4:I4"/>
    <mergeCell ref="A6:B6"/>
    <mergeCell ref="A7:B7"/>
    <mergeCell ref="K10:K16"/>
    <mergeCell ref="A9:B9"/>
  </mergeCells>
  <dataValidations count="5">
    <dataValidation type="list" allowBlank="1" showInputMessage="1" showErrorMessage="1" sqref="C12" xr:uid="{00000000-0002-0000-0000-000000000000}">
      <formula1>"2008/09,2009/10,2010/11,2011/12,2012/13,2013/14,2014/15,2015/16,2016/17,2017/18,2018/19"</formula1>
    </dataValidation>
    <dataValidation type="list" allowBlank="1" showInputMessage="1" showErrorMessage="1" promptTitle="insegnamento SOSTITUITO CON..." prompt="Generalmente deve essere lasciata vuota._x000a_Se intendi sostituire questo insegnamento, NON inserire niente nella riga E indica il numero dell'insegnamento sostituente riportato nella sezione apposita (celle gialline)._x000a_" sqref="I18:I20 I23:I26 I29 I32 I35 I38:I40 I43:I44" xr:uid="{00000000-0002-0000-0000-000001000000}">
      <formula1>$I$48:$I$53</formula1>
    </dataValidation>
    <dataValidation type="list" allowBlank="1" showInputMessage="1" showErrorMessage="1" sqref="C11" xr:uid="{00000000-0002-0000-0000-000002000000}">
      <formula1>"Prima Presentazione del PdS, Modifica di un PdS già Approvato"</formula1>
    </dataValidation>
    <dataValidation type="list" allowBlank="1" showInputMessage="1" showErrorMessage="1" promptTitle="Hai già sostenuto questo esame?" prompt="Se hai già sostenuto questo esame, poni &quot;Si&quot;._x000a_Altrimenti poni &quot;No&quot; oppure lascia vuoto" sqref="H18:H20 H35 H29 H32 H23:H26 H38:H40 H43:H44 H48:H53" xr:uid="{00000000-0002-0000-0000-000003000000}">
      <formula1>"Si, No"</formula1>
    </dataValidation>
    <dataValidation type="list" allowBlank="1" showInputMessage="1" showErrorMessage="1" promptTitle="Insegnamento MODIFICATO" prompt="Indicare se questo Insegnamento è stato MODIFICATO rispetto a un PRECEDENTE Piano di Studi._x000a_(lasciare vuoto, se non modificato o se è la prima volta che viene presentato un piano di Studi) " sqref="J18:J20 J23:J26 J29 J32 J35 J38:J40 J43:J44 J48:J53" xr:uid="{00000000-0002-0000-0000-000004000000}">
      <formula1>"Modif."</formula1>
    </dataValidation>
  </dataValidations>
  <pageMargins left="0.7" right="0.7" top="0.75" bottom="0.75" header="0.3" footer="0.3"/>
  <pageSetup paperSize="9" scale="6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Title="Codice Insegnamento" prompt="Codice Insegnamento a Scelta Libera (da trovare nell'aposito elenco)" xr:uid="{00000000-0002-0000-0000-000005000000}">
          <x14:formula1>
            <xm:f>ElencoEsami!$A$85:$A$143</xm:f>
          </x14:formula1>
          <xm:sqref>A43:A44</xm:sqref>
        </x14:dataValidation>
        <x14:dataValidation type="list" allowBlank="1" showInputMessage="1" showErrorMessage="1" promptTitle="Codice Insegnamento" prompt="Codice dell'insegnamento da 6 CFU nell'Area di ENERGIA o MACCHINE" xr:uid="{00000000-0002-0000-0000-000006000000}">
          <x14:formula1>
            <xm:f>ElencoEsami!$A$64:$A$82</xm:f>
          </x14:formula1>
          <xm:sqref>A32 A35</xm:sqref>
        </x14:dataValidation>
        <x14:dataValidation type="list" allowBlank="1" showInputMessage="1" showErrorMessage="1" promptTitle="Insegn. Gruppo FISICA TECNICA" prompt="Codice dell'insegnamento dell'Area di FISICA TECNICA" xr:uid="{00000000-0002-0000-0000-000007000000}">
          <x14:formula1>
            <xm:f>ElencoEsami!$A$62:$A$82</xm:f>
          </x14:formula1>
          <xm:sqref>A29</xm:sqref>
        </x14:dataValidation>
        <x14:dataValidation type="list" allowBlank="1" showInputMessage="1" showErrorMessage="1" promptTitle="Inserire Codice Insegnamento" xr:uid="{00000000-0002-0000-0000-000008000000}">
          <x14:formula1>
            <xm:f>ElencoEsami!$A$42:$A$59</xm:f>
          </x14:formula1>
          <xm:sqref>A38:A40</xm:sqref>
        </x14:dataValidation>
        <x14:dataValidation type="list" allowBlank="1" showInputMessage="1" showErrorMessage="1" xr:uid="{00000000-0002-0000-0000-000009000000}">
          <x14:formula1>
            <xm:f>ElencoEsami!$A$23:$A$39</xm:f>
          </x14:formula1>
          <xm:sqref>A23:A26</xm:sqref>
        </x14:dataValidation>
        <x14:dataValidation type="list" allowBlank="1" showInputMessage="1" showErrorMessage="1" promptTitle="Insegn. MATEM, FISICA e CHIM" xr:uid="{00000000-0002-0000-0000-00000A000000}">
          <x14:formula1>
            <xm:f>ElencoEsami!$A$15:$A$20</xm:f>
          </x14:formula1>
          <xm:sqref>A20</xm:sqref>
        </x14:dataValidation>
        <x14:dataValidation type="list" allowBlank="1" showInputMessage="1" showErrorMessage="1" promptTitle="Gruppo ELETTRICA" xr:uid="{00000000-0002-0000-0000-00000B000000}">
          <x14:formula1>
            <xm:f>ElencoEsami!$A$9:$A$13</xm:f>
          </x14:formula1>
          <xm:sqref>A19</xm:sqref>
        </x14:dataValidation>
        <x14:dataValidation type="list" allowBlank="1" showInputMessage="1" showErrorMessage="1" promptTitle="Codice Insegnamento" prompt="Inserisci un codice dell'Insegnamento che insendi inserire" xr:uid="{00000000-0002-0000-0000-00000C000000}">
          <x14:formula1>
            <xm:f>ElencoEsami!$A$3:$A$7</xm:f>
          </x14:formula1>
          <xm:sqref>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K149"/>
  <sheetViews>
    <sheetView workbookViewId="0">
      <selection activeCell="J25" sqref="J25"/>
    </sheetView>
  </sheetViews>
  <sheetFormatPr defaultRowHeight="15" x14ac:dyDescent="0.25"/>
  <cols>
    <col min="3" max="3" width="61.42578125" customWidth="1"/>
    <col min="4" max="4" width="11.140625" bestFit="1" customWidth="1"/>
  </cols>
  <sheetData>
    <row r="1" spans="1:1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 t="s">
        <v>7</v>
      </c>
      <c r="K1" s="1" t="s">
        <v>8</v>
      </c>
    </row>
    <row r="2" spans="1:11" ht="15.75" thickBot="1" x14ac:dyDescent="0.3"/>
    <row r="3" spans="1:11" x14ac:dyDescent="0.25">
      <c r="A3" s="2" t="s">
        <v>9</v>
      </c>
      <c r="B3" s="3" t="s">
        <v>10</v>
      </c>
      <c r="C3" s="3" t="s">
        <v>11</v>
      </c>
      <c r="D3" s="3" t="s">
        <v>12</v>
      </c>
      <c r="E3" s="3">
        <v>9</v>
      </c>
      <c r="F3" s="3">
        <v>1</v>
      </c>
      <c r="G3" s="3">
        <v>1</v>
      </c>
      <c r="H3" s="3"/>
      <c r="I3" s="4"/>
      <c r="J3">
        <f>IF($A3="",0,COUNTIF(InserimentoEsami!$A$17:$A$53,ElencoEsami!$A3)+IF($H3="",0,COUNTIF(InserimentoEsami!$A$17:$A$53,$H3)+IF($I3="",0,COUNTIF(InserimentoEsami!$A$17:$A$53,$I3))))</f>
        <v>0</v>
      </c>
      <c r="K3">
        <f>IF($A3="",0,COUNTIF(InserimentoEsami!$A$17:$A$53,$A3))</f>
        <v>0</v>
      </c>
    </row>
    <row r="4" spans="1:11" x14ac:dyDescent="0.25">
      <c r="A4" s="5" t="s">
        <v>13</v>
      </c>
      <c r="B4" s="6" t="s">
        <v>10</v>
      </c>
      <c r="C4" s="6" t="s">
        <v>14</v>
      </c>
      <c r="D4" s="6" t="s">
        <v>12</v>
      </c>
      <c r="E4" s="6">
        <v>9</v>
      </c>
      <c r="F4" s="6">
        <v>1</v>
      </c>
      <c r="G4" s="6">
        <v>1</v>
      </c>
      <c r="H4" s="6"/>
      <c r="I4" s="7"/>
      <c r="J4">
        <f>IF($A4="",0,COUNTIF(InserimentoEsami!$A$17:$A$53,ElencoEsami!$A4)+IF($H4="",0,COUNTIF(InserimentoEsami!$A$17:$A$53,$H4)+IF($I4="",0,COUNTIF(InserimentoEsami!$A$17:$A$53,$I4))))</f>
        <v>0</v>
      </c>
      <c r="K4">
        <f>IF($A4="",0,COUNTIF(InserimentoEsami!$A$17:$A$53,$A4))</f>
        <v>0</v>
      </c>
    </row>
    <row r="5" spans="1:11" x14ac:dyDescent="0.25">
      <c r="A5" s="5" t="s">
        <v>15</v>
      </c>
      <c r="B5" s="6" t="s">
        <v>10</v>
      </c>
      <c r="C5" s="6" t="s">
        <v>16</v>
      </c>
      <c r="D5" s="6" t="s">
        <v>17</v>
      </c>
      <c r="E5" s="6">
        <v>9</v>
      </c>
      <c r="F5" s="6">
        <v>1</v>
      </c>
      <c r="G5" s="6">
        <v>2</v>
      </c>
      <c r="H5" s="6"/>
      <c r="I5" s="7"/>
      <c r="J5">
        <f>IF($A5="",0,COUNTIF(InserimentoEsami!$A$17:$A$53,ElencoEsami!$A5)+IF($H5="",0,COUNTIF(InserimentoEsami!$A$17:$A$53,$H5)+IF($I5="",0,COUNTIF(InserimentoEsami!$A$17:$A$53,$I5))))</f>
        <v>0</v>
      </c>
      <c r="K5">
        <f>IF($A5="",0,COUNTIF(InserimentoEsami!$A$17:$A$53,$A5))</f>
        <v>0</v>
      </c>
    </row>
    <row r="6" spans="1:11" x14ac:dyDescent="0.25">
      <c r="A6" s="5"/>
      <c r="B6" s="6"/>
      <c r="C6" s="6"/>
      <c r="D6" s="6"/>
      <c r="E6" s="6"/>
      <c r="F6" s="6"/>
      <c r="G6" s="6"/>
      <c r="H6" s="6"/>
      <c r="I6" s="7"/>
      <c r="J6">
        <f>IF($A6="",0,COUNTIF(InserimentoEsami!$A$17:$A$53,ElencoEsami!$A6)+IF($H6="",0,COUNTIF(InserimentoEsami!$A$17:$A$53,$H6)+IF($I6="",0,COUNTIF(InserimentoEsami!$A$17:$A$53,$I6))))</f>
        <v>0</v>
      </c>
      <c r="K6">
        <f>IF($A6="",0,COUNTIF(InserimentoEsami!$A$17:$A$53,$A6))</f>
        <v>0</v>
      </c>
    </row>
    <row r="7" spans="1:11" ht="15.75" thickBot="1" x14ac:dyDescent="0.3">
      <c r="A7" s="8"/>
      <c r="B7" s="9"/>
      <c r="C7" s="9"/>
      <c r="D7" s="9"/>
      <c r="E7" s="9"/>
      <c r="F7" s="9"/>
      <c r="G7" s="9"/>
      <c r="H7" s="9"/>
      <c r="I7" s="10"/>
      <c r="J7">
        <f>IF($A7="",0,COUNTIF(InserimentoEsami!$A$17:$A$53,ElencoEsami!$A7)+IF($H7="",0,COUNTIF(InserimentoEsami!$A$17:$A$53,$H7)+IF($I7="",0,COUNTIF(InserimentoEsami!$A$17:$A$53,$I7))))</f>
        <v>0</v>
      </c>
      <c r="K7">
        <f>IF($A7="",0,COUNTIF(InserimentoEsami!$A$17:$A$53,$A7))</f>
        <v>0</v>
      </c>
    </row>
    <row r="8" spans="1:11" ht="15.75" thickBot="1" x14ac:dyDescent="0.3">
      <c r="J8">
        <f>IF($A8="",0,COUNTIF(InserimentoEsami!$A$17:$A$53,ElencoEsami!$A8)+IF($H8="",0,COUNTIF(InserimentoEsami!$A$17:$A$53,$H8)+IF($I8="",0,COUNTIF(InserimentoEsami!$A$17:$A$53,$I8))))</f>
        <v>0</v>
      </c>
      <c r="K8">
        <f>IF($A8="",0,COUNTIF(InserimentoEsami!$A$17:$A$53,$A8))</f>
        <v>0</v>
      </c>
    </row>
    <row r="9" spans="1:11" x14ac:dyDescent="0.25">
      <c r="A9" s="2" t="s">
        <v>18</v>
      </c>
      <c r="B9" s="3" t="s">
        <v>10</v>
      </c>
      <c r="C9" s="3" t="s">
        <v>19</v>
      </c>
      <c r="D9" s="3" t="s">
        <v>20</v>
      </c>
      <c r="E9" s="3">
        <v>6</v>
      </c>
      <c r="F9" s="3">
        <v>1</v>
      </c>
      <c r="G9" s="3">
        <v>1</v>
      </c>
      <c r="H9" s="3"/>
      <c r="I9" s="4"/>
      <c r="J9">
        <f>IF($A9="",0,COUNTIF(InserimentoEsami!$A$17:$A$53,ElencoEsami!$A9)+IF($H9="",0,COUNTIF(InserimentoEsami!$A$17:$A$53,$H9)+IF($I9="",0,COUNTIF(InserimentoEsami!$A$17:$A$53,$I9))))</f>
        <v>0</v>
      </c>
      <c r="K9">
        <f>IF($A9="",0,COUNTIF(InserimentoEsami!$A$17:$A$53,$A9))</f>
        <v>0</v>
      </c>
    </row>
    <row r="10" spans="1:11" x14ac:dyDescent="0.25">
      <c r="A10" s="5" t="s">
        <v>21</v>
      </c>
      <c r="B10" s="6" t="s">
        <v>10</v>
      </c>
      <c r="C10" s="6" t="s">
        <v>22</v>
      </c>
      <c r="D10" s="6" t="s">
        <v>20</v>
      </c>
      <c r="E10" s="6">
        <v>6</v>
      </c>
      <c r="F10" s="6">
        <v>1</v>
      </c>
      <c r="G10" s="6">
        <v>2</v>
      </c>
      <c r="H10" s="6"/>
      <c r="I10" s="7"/>
      <c r="J10">
        <f>IF($A10="",0,COUNTIF(InserimentoEsami!$A$17:$A$53,ElencoEsami!$A10)+IF($H10="",0,COUNTIF(InserimentoEsami!$A$17:$A$53,$H10)+IF($I10="",0,COUNTIF(InserimentoEsami!$A$17:$A$53,$I10))))</f>
        <v>0</v>
      </c>
      <c r="K10">
        <f>IF($A10="",0,COUNTIF(InserimentoEsami!$A$17:$A$53,$A10))</f>
        <v>0</v>
      </c>
    </row>
    <row r="11" spans="1:11" x14ac:dyDescent="0.25">
      <c r="A11" s="5" t="s">
        <v>216</v>
      </c>
      <c r="B11" s="6" t="s">
        <v>10</v>
      </c>
      <c r="C11" s="6" t="s">
        <v>217</v>
      </c>
      <c r="D11" s="6" t="s">
        <v>12</v>
      </c>
      <c r="E11" s="6">
        <v>6</v>
      </c>
      <c r="F11" s="6">
        <v>1</v>
      </c>
      <c r="G11" s="6">
        <v>1</v>
      </c>
      <c r="H11" s="6"/>
      <c r="I11" s="7"/>
      <c r="J11">
        <f>IF($A11="",0,COUNTIF(InserimentoEsami!$A$17:$A$53,ElencoEsami!$A11)+IF($H11="",0,COUNTIF(InserimentoEsami!$A$17:$A$53,$H11)+IF($I11="",0,COUNTIF(InserimentoEsami!$A$17:$A$53,$I11))))</f>
        <v>0</v>
      </c>
      <c r="K11">
        <f>IF($A11="",0,COUNTIF(InserimentoEsami!$A$17:$A$53,$A11))</f>
        <v>0</v>
      </c>
    </row>
    <row r="12" spans="1:11" x14ac:dyDescent="0.25">
      <c r="A12" s="5"/>
      <c r="B12" s="6"/>
      <c r="C12" s="6"/>
      <c r="D12" s="6"/>
      <c r="E12" s="6"/>
      <c r="F12" s="6"/>
      <c r="G12" s="6"/>
      <c r="H12" s="6"/>
      <c r="I12" s="7"/>
      <c r="J12">
        <f>IF($A12="",0,COUNTIF(InserimentoEsami!$A$17:$A$53,ElencoEsami!$A12)+IF($H12="",0,COUNTIF(InserimentoEsami!$A$17:$A$53,$H12)+IF($I12="",0,COUNTIF(InserimentoEsami!$A$17:$A$53,$I12))))</f>
        <v>0</v>
      </c>
      <c r="K12">
        <f>IF($A12="",0,COUNTIF(InserimentoEsami!$A$17:$A$53,$A12))</f>
        <v>0</v>
      </c>
    </row>
    <row r="13" spans="1:11" ht="15.75" thickBot="1" x14ac:dyDescent="0.3">
      <c r="A13" s="8"/>
      <c r="B13" s="9"/>
      <c r="C13" s="9"/>
      <c r="D13" s="9"/>
      <c r="E13" s="9"/>
      <c r="F13" s="9"/>
      <c r="G13" s="9"/>
      <c r="H13" s="9"/>
      <c r="I13" s="10"/>
      <c r="J13">
        <f>IF($A13="",0,COUNTIF(InserimentoEsami!$A$17:$A$53,ElencoEsami!$A13)+IF($H13="",0,COUNTIF(InserimentoEsami!$A$17:$A$53,$H13)+IF($I13="",0,COUNTIF(InserimentoEsami!$A$17:$A$53,$I13))))</f>
        <v>0</v>
      </c>
      <c r="K13">
        <f>IF($A13="",0,COUNTIF(InserimentoEsami!$A$17:$A$53,$A13))</f>
        <v>0</v>
      </c>
    </row>
    <row r="14" spans="1:11" ht="15.75" thickBot="1" x14ac:dyDescent="0.3">
      <c r="J14">
        <f>IF($A14="",0,COUNTIF(InserimentoEsami!$A$17:$A$53,ElencoEsami!$A14)+IF($H14="",0,COUNTIF(InserimentoEsami!$A$17:$A$53,$H14)+IF($I14="",0,COUNTIF(InserimentoEsami!$A$17:$A$53,$I14))))</f>
        <v>0</v>
      </c>
      <c r="K14">
        <f>IF($A14="",0,COUNTIF(InserimentoEsami!$A$17:$A$53,$A14))</f>
        <v>0</v>
      </c>
    </row>
    <row r="15" spans="1:11" x14ac:dyDescent="0.25">
      <c r="A15" s="2" t="s">
        <v>23</v>
      </c>
      <c r="B15" s="3" t="s">
        <v>10</v>
      </c>
      <c r="C15" s="3" t="s">
        <v>24</v>
      </c>
      <c r="D15" s="3" t="s">
        <v>25</v>
      </c>
      <c r="E15" s="3">
        <v>6</v>
      </c>
      <c r="F15" s="3">
        <v>1</v>
      </c>
      <c r="G15" s="3">
        <v>1</v>
      </c>
      <c r="H15" s="3"/>
      <c r="I15" s="4"/>
      <c r="J15">
        <f>IF($A15="",0,COUNTIF(InserimentoEsami!$A$17:$A$53,ElencoEsami!$A15)+IF($H15="",0,COUNTIF(InserimentoEsami!$A$17:$A$53,$H15)+IF($I15="",0,COUNTIF(InserimentoEsami!$A$17:$A$53,$I15))))</f>
        <v>0</v>
      </c>
      <c r="K15">
        <f>IF($A15="",0,COUNTIF(InserimentoEsami!$A$17:$A$53,$A15))</f>
        <v>0</v>
      </c>
    </row>
    <row r="16" spans="1:11" x14ac:dyDescent="0.25">
      <c r="A16" s="5" t="s">
        <v>26</v>
      </c>
      <c r="B16" s="6" t="s">
        <v>10</v>
      </c>
      <c r="C16" s="11" t="s">
        <v>27</v>
      </c>
      <c r="D16" s="6" t="s">
        <v>28</v>
      </c>
      <c r="E16" s="6">
        <v>6</v>
      </c>
      <c r="F16" s="6">
        <v>1</v>
      </c>
      <c r="G16" s="6">
        <v>2</v>
      </c>
      <c r="H16" s="6" t="str">
        <f>A17</f>
        <v>B010660</v>
      </c>
      <c r="I16" s="7"/>
      <c r="J16">
        <f>IF($A16="",0,COUNTIF(InserimentoEsami!$A$17:$A$53,ElencoEsami!$A16)+IF($H16="",0,COUNTIF(InserimentoEsami!$A$17:$A$53,$H16)+IF($I16="",0,COUNTIF(InserimentoEsami!$A$17:$A$53,$I16))))</f>
        <v>0</v>
      </c>
      <c r="K16">
        <f>IF($A16="",0,COUNTIF(InserimentoEsami!$A$17:$A$53,$A16))</f>
        <v>0</v>
      </c>
    </row>
    <row r="17" spans="1:11" x14ac:dyDescent="0.25">
      <c r="A17" s="5" t="s">
        <v>29</v>
      </c>
      <c r="B17" s="6" t="s">
        <v>10</v>
      </c>
      <c r="C17" s="11" t="s">
        <v>30</v>
      </c>
      <c r="D17" s="6" t="s">
        <v>28</v>
      </c>
      <c r="E17" s="6">
        <v>6</v>
      </c>
      <c r="F17" s="6">
        <v>1</v>
      </c>
      <c r="G17" s="6">
        <v>2</v>
      </c>
      <c r="H17" s="6" t="str">
        <f>A16</f>
        <v>B027705</v>
      </c>
      <c r="I17" s="7"/>
      <c r="J17">
        <f>IF($A17="",0,COUNTIF(InserimentoEsami!$A$17:$A$53,ElencoEsami!$A17)+IF($H17="",0,COUNTIF(InserimentoEsami!$A$17:$A$53,$H17)+IF($I17="",0,COUNTIF(InserimentoEsami!$A$17:$A$53,$I17))))</f>
        <v>0</v>
      </c>
      <c r="K17">
        <f>IF($A17="",0,COUNTIF(InserimentoEsami!$A$17:$A$53,$A17))</f>
        <v>0</v>
      </c>
    </row>
    <row r="18" spans="1:11" x14ac:dyDescent="0.25">
      <c r="A18" s="5" t="s">
        <v>31</v>
      </c>
      <c r="B18" s="6" t="s">
        <v>32</v>
      </c>
      <c r="C18" s="6" t="s">
        <v>33</v>
      </c>
      <c r="D18" s="6" t="s">
        <v>34</v>
      </c>
      <c r="E18" s="6">
        <v>6</v>
      </c>
      <c r="F18" s="6">
        <v>1</v>
      </c>
      <c r="G18" s="6">
        <v>1</v>
      </c>
      <c r="H18" s="6"/>
      <c r="I18" s="7"/>
      <c r="J18">
        <f>IF($A18="",0,COUNTIF(InserimentoEsami!$A$17:$A$53,ElencoEsami!$A18)+IF($H18="",0,COUNTIF(InserimentoEsami!$A$17:$A$53,$H18)+IF($I18="",0,COUNTIF(InserimentoEsami!$A$17:$A$53,$I18))))</f>
        <v>0</v>
      </c>
      <c r="K18">
        <f>IF($A18="",0,COUNTIF(InserimentoEsami!$A$17:$A$53,$A18))</f>
        <v>0</v>
      </c>
    </row>
    <row r="19" spans="1:11" x14ac:dyDescent="0.25">
      <c r="A19" s="5" t="s">
        <v>35</v>
      </c>
      <c r="B19" s="6" t="s">
        <v>10</v>
      </c>
      <c r="C19" s="6" t="s">
        <v>36</v>
      </c>
      <c r="D19" s="6" t="s">
        <v>37</v>
      </c>
      <c r="E19" s="6">
        <v>6</v>
      </c>
      <c r="F19" s="6">
        <v>1</v>
      </c>
      <c r="G19" s="6">
        <v>2</v>
      </c>
      <c r="H19" s="6"/>
      <c r="I19" s="7"/>
      <c r="J19">
        <f>IF($A19="",0,COUNTIF(InserimentoEsami!$A$17:$A$53,ElencoEsami!$A19)+IF($H19="",0,COUNTIF(InserimentoEsami!$A$17:$A$53,$H19)+IF($I19="",0,COUNTIF(InserimentoEsami!$A$17:$A$53,$I19))))</f>
        <v>0</v>
      </c>
      <c r="K19">
        <f>IF($A19="",0,COUNTIF(InserimentoEsami!$A$17:$A$53,$A19))</f>
        <v>0</v>
      </c>
    </row>
    <row r="20" spans="1:11" ht="15.75" thickBot="1" x14ac:dyDescent="0.3">
      <c r="A20" s="8" t="s">
        <v>38</v>
      </c>
      <c r="B20" s="9" t="s">
        <v>32</v>
      </c>
      <c r="C20" s="9" t="s">
        <v>39</v>
      </c>
      <c r="D20" s="9" t="s">
        <v>40</v>
      </c>
      <c r="E20" s="9">
        <v>6</v>
      </c>
      <c r="F20" s="9">
        <v>1</v>
      </c>
      <c r="G20" s="9">
        <v>1</v>
      </c>
      <c r="H20" s="9"/>
      <c r="I20" s="10"/>
      <c r="J20">
        <f>IF($A20="",0,COUNTIF(InserimentoEsami!$A$17:$A$53,ElencoEsami!$A20)+IF($H20="",0,COUNTIF(InserimentoEsami!$A$17:$A$53,$H20)+IF($I20="",0,COUNTIF(InserimentoEsami!$A$17:$A$53,$I20))))</f>
        <v>0</v>
      </c>
      <c r="K20">
        <f>IF($A20="",0,COUNTIF(InserimentoEsami!$A$17:$A$53,$A20))</f>
        <v>0</v>
      </c>
    </row>
    <row r="21" spans="1:11" x14ac:dyDescent="0.25">
      <c r="J21">
        <f>IF($A21="",0,COUNTIF(InserimentoEsami!$A$17:$A$53,ElencoEsami!$A21)+IF($H21="",0,COUNTIF(InserimentoEsami!$A$17:$A$53,$H21)+IF($I21="",0,COUNTIF(InserimentoEsami!$A$17:$A$53,$I21))))</f>
        <v>0</v>
      </c>
      <c r="K21">
        <f>IF($A21="",0,COUNTIF(InserimentoEsami!$A$17:$A$53,$A21))</f>
        <v>0</v>
      </c>
    </row>
    <row r="22" spans="1:11" ht="16.5" thickBot="1" x14ac:dyDescent="0.3">
      <c r="C22" s="1" t="s">
        <v>41</v>
      </c>
      <c r="J22">
        <f>IF($A22="",0,COUNTIF(InserimentoEsami!$A$17:$A$53,ElencoEsami!$A22)+IF($H22="",0,COUNTIF(InserimentoEsami!$A$17:$A$53,$H22)+IF($I22="",0,COUNTIF(InserimentoEsami!$A$17:$A$53,$I22))))</f>
        <v>0</v>
      </c>
      <c r="K22">
        <f>IF($A22="",0,COUNTIF(InserimentoEsami!$A$17:$A$53,$A22))</f>
        <v>0</v>
      </c>
    </row>
    <row r="23" spans="1:11" x14ac:dyDescent="0.25">
      <c r="A23" s="2" t="s">
        <v>42</v>
      </c>
      <c r="B23" s="3" t="s">
        <v>10</v>
      </c>
      <c r="C23" s="3" t="s">
        <v>43</v>
      </c>
      <c r="D23" s="3" t="s">
        <v>44</v>
      </c>
      <c r="E23" s="3">
        <v>9</v>
      </c>
      <c r="F23" s="3">
        <v>1</v>
      </c>
      <c r="G23" s="3">
        <v>1</v>
      </c>
      <c r="H23" s="3"/>
      <c r="I23" s="4"/>
      <c r="J23">
        <f>IF($A23="",0,COUNTIF(InserimentoEsami!$A$17:$A$53,ElencoEsami!$A23)+IF($H23="",0,COUNTIF(InserimentoEsami!$A$17:$A$53,$H23)+IF($I23="",0,COUNTIF(InserimentoEsami!$A$17:$A$53,$I23))))</f>
        <v>0</v>
      </c>
      <c r="K23">
        <f>IF($A23="",0,COUNTIF(InserimentoEsami!$A$17:$A$53,$A23))</f>
        <v>0</v>
      </c>
    </row>
    <row r="24" spans="1:11" x14ac:dyDescent="0.25">
      <c r="A24" s="5" t="s">
        <v>45</v>
      </c>
      <c r="B24" s="6" t="s">
        <v>10</v>
      </c>
      <c r="C24" s="6" t="s">
        <v>46</v>
      </c>
      <c r="D24" s="6" t="s">
        <v>44</v>
      </c>
      <c r="E24" s="6">
        <v>9</v>
      </c>
      <c r="F24" s="12">
        <f>F25</f>
        <v>1</v>
      </c>
      <c r="G24" s="12">
        <f>G25</f>
        <v>1</v>
      </c>
      <c r="H24" s="6" t="str">
        <f>A31</f>
        <v>B011128</v>
      </c>
      <c r="I24" s="7" t="str">
        <f>A25</f>
        <v>B028716</v>
      </c>
      <c r="J24">
        <f>IF($A24="",0,COUNTIF(InserimentoEsami!$A$17:$A$53,ElencoEsami!$A24)+IF($H24="",0,COUNTIF(InserimentoEsami!$A$17:$A$53,$H24)+IF($I24="",0,COUNTIF(InserimentoEsami!$A$17:$A$53,$I24))))</f>
        <v>0</v>
      </c>
      <c r="K24">
        <f>IF($A24="",0,COUNTIF(InserimentoEsami!$A$17:$A$53,$A24))</f>
        <v>0</v>
      </c>
    </row>
    <row r="25" spans="1:11" x14ac:dyDescent="0.25">
      <c r="A25" s="5" t="s">
        <v>47</v>
      </c>
      <c r="B25" s="6" t="s">
        <v>10</v>
      </c>
      <c r="C25" s="6" t="s">
        <v>48</v>
      </c>
      <c r="D25" s="6" t="s">
        <v>44</v>
      </c>
      <c r="E25" s="6">
        <v>9</v>
      </c>
      <c r="F25" s="6">
        <v>1</v>
      </c>
      <c r="G25" s="6">
        <v>1</v>
      </c>
      <c r="H25" s="6" t="str">
        <f>A32</f>
        <v>B024468</v>
      </c>
      <c r="I25" s="7" t="str">
        <f>A24</f>
        <v>B019236</v>
      </c>
      <c r="J25">
        <f>IF($A25="",0,COUNTIF(InserimentoEsami!$A$17:$A$53,ElencoEsami!$A25)+IF($H25="",0,COUNTIF(InserimentoEsami!$A$17:$A$53,$H25)+IF($I25="",0,COUNTIF(InserimentoEsami!$A$17:$A$53,$I25))))</f>
        <v>0</v>
      </c>
      <c r="K25">
        <f>IF($A25="",0,COUNTIF(InserimentoEsami!$A$17:$A$53,$A25))</f>
        <v>0</v>
      </c>
    </row>
    <row r="26" spans="1:11" x14ac:dyDescent="0.25">
      <c r="A26" s="5" t="s">
        <v>49</v>
      </c>
      <c r="B26" s="6" t="s">
        <v>10</v>
      </c>
      <c r="C26" s="6" t="s">
        <v>50</v>
      </c>
      <c r="D26" s="6" t="s">
        <v>44</v>
      </c>
      <c r="E26" s="6">
        <v>9</v>
      </c>
      <c r="F26" s="6">
        <v>1</v>
      </c>
      <c r="G26" s="6">
        <v>2</v>
      </c>
      <c r="H26" s="6" t="str">
        <f>A33</f>
        <v>B020728</v>
      </c>
      <c r="I26" s="7"/>
      <c r="J26">
        <f>IF($A26="",0,COUNTIF(InserimentoEsami!$A$17:$A$53,ElencoEsami!$A26)+IF($H26="",0,COUNTIF(InserimentoEsami!$A$17:$A$53,$H26)+IF($I26="",0,COUNTIF(InserimentoEsami!$A$17:$A$53,$I26))))</f>
        <v>0</v>
      </c>
      <c r="K26">
        <f>IF($A26="",0,COUNTIF(InserimentoEsami!$A$17:$A$53,$A26))</f>
        <v>0</v>
      </c>
    </row>
    <row r="27" spans="1:11" x14ac:dyDescent="0.25">
      <c r="A27" s="5" t="s">
        <v>51</v>
      </c>
      <c r="B27" s="6" t="s">
        <v>10</v>
      </c>
      <c r="C27" s="6" t="s">
        <v>52</v>
      </c>
      <c r="D27" s="6" t="s">
        <v>44</v>
      </c>
      <c r="E27" s="6">
        <v>9</v>
      </c>
      <c r="F27" s="6">
        <v>1</v>
      </c>
      <c r="G27" s="6">
        <v>1</v>
      </c>
      <c r="H27" s="6" t="str">
        <f>A45</f>
        <v>B019228</v>
      </c>
      <c r="I27" s="7"/>
      <c r="J27">
        <f>IF($A27="",0,COUNTIF(InserimentoEsami!$A$17:$A$53,ElencoEsami!$A27)+IF($H27="",0,COUNTIF(InserimentoEsami!$A$17:$A$53,$H27)+IF($I27="",0,COUNTIF(InserimentoEsami!$A$17:$A$53,$I27))))</f>
        <v>0</v>
      </c>
      <c r="K27">
        <f>IF($A27="",0,COUNTIF(InserimentoEsami!$A$17:$A$53,$A27))</f>
        <v>0</v>
      </c>
    </row>
    <row r="28" spans="1:11" x14ac:dyDescent="0.25">
      <c r="A28" s="5" t="s">
        <v>53</v>
      </c>
      <c r="B28" s="6" t="s">
        <v>10</v>
      </c>
      <c r="C28" s="6" t="s">
        <v>54</v>
      </c>
      <c r="D28" s="6" t="s">
        <v>44</v>
      </c>
      <c r="E28" s="6">
        <v>9</v>
      </c>
      <c r="F28" s="6"/>
      <c r="G28" s="6">
        <v>2</v>
      </c>
      <c r="H28" s="6" t="str">
        <f>A46</f>
        <v>B019229</v>
      </c>
      <c r="I28" s="7" t="str">
        <f>A50</f>
        <v>B010600</v>
      </c>
      <c r="J28">
        <f>IF($A28="",0,COUNTIF(InserimentoEsami!$A$17:$A$53,ElencoEsami!$A28)+IF($H28="",0,COUNTIF(InserimentoEsami!$A$17:$A$53,$H28)+IF($I28="",0,COUNTIF(InserimentoEsami!$A$17:$A$53,$I28))))</f>
        <v>0</v>
      </c>
      <c r="K28">
        <f>IF($A28="",0,COUNTIF(InserimentoEsami!$A$17:$A$53,$A28))</f>
        <v>0</v>
      </c>
    </row>
    <row r="29" spans="1:11" x14ac:dyDescent="0.25">
      <c r="A29" s="5"/>
      <c r="B29" s="6"/>
      <c r="C29" s="6"/>
      <c r="D29" s="6"/>
      <c r="E29" s="6"/>
      <c r="F29" s="6"/>
      <c r="G29" s="6"/>
      <c r="H29" s="6"/>
      <c r="I29" s="7"/>
      <c r="J29">
        <f>IF($A29="",0,COUNTIF(InserimentoEsami!$A$17:$A$53,ElencoEsami!$A29)+IF($H29="",0,COUNTIF(InserimentoEsami!$A$17:$A$53,$H29)+IF($I29="",0,COUNTIF(InserimentoEsami!$A$17:$A$53,$I29))))</f>
        <v>0</v>
      </c>
      <c r="K29">
        <f>IF($A29="",0,COUNTIF(InserimentoEsami!$A$17:$A$53,$A29))</f>
        <v>0</v>
      </c>
    </row>
    <row r="30" spans="1:11" x14ac:dyDescent="0.25">
      <c r="A30" s="5" t="s">
        <v>55</v>
      </c>
      <c r="B30" s="6" t="s">
        <v>10</v>
      </c>
      <c r="C30" s="6" t="s">
        <v>56</v>
      </c>
      <c r="D30" s="6" t="s">
        <v>44</v>
      </c>
      <c r="E30" s="6">
        <v>6</v>
      </c>
      <c r="F30" s="6"/>
      <c r="G30" s="6">
        <v>2</v>
      </c>
      <c r="H30" s="6"/>
      <c r="I30" s="7"/>
      <c r="J30">
        <f>IF($A30="",0,COUNTIF(InserimentoEsami!$A$17:$A$53,ElencoEsami!$A30)+IF($H30="",0,COUNTIF(InserimentoEsami!$A$17:$A$53,$H30)+IF($I30="",0,COUNTIF(InserimentoEsami!$A$17:$A$53,$I30))))</f>
        <v>0</v>
      </c>
      <c r="K30">
        <f>IF($A30="",0,COUNTIF(InserimentoEsami!$A$17:$A$53,$A30))</f>
        <v>0</v>
      </c>
    </row>
    <row r="31" spans="1:11" x14ac:dyDescent="0.25">
      <c r="A31" s="5" t="s">
        <v>57</v>
      </c>
      <c r="B31" s="6" t="s">
        <v>10</v>
      </c>
      <c r="C31" s="6" t="s">
        <v>58</v>
      </c>
      <c r="D31" s="6" t="s">
        <v>44</v>
      </c>
      <c r="E31" s="6">
        <v>6</v>
      </c>
      <c r="F31" s="12">
        <f t="shared" ref="F31:G33" si="0">F24</f>
        <v>1</v>
      </c>
      <c r="G31" s="12">
        <f t="shared" si="0"/>
        <v>1</v>
      </c>
      <c r="H31" s="6" t="str">
        <f>A24</f>
        <v>B019236</v>
      </c>
      <c r="I31" s="7"/>
      <c r="J31">
        <f>IF($A31="",0,COUNTIF(InserimentoEsami!$A$17:$A$53,ElencoEsami!$A31)+IF($H31="",0,COUNTIF(InserimentoEsami!$A$17:$A$53,$H31)+IF($I31="",0,COUNTIF(InserimentoEsami!$A$17:$A$53,$I31))))</f>
        <v>0</v>
      </c>
      <c r="K31">
        <f>IF($A31="",0,COUNTIF(InserimentoEsami!$A$17:$A$53,$A31))</f>
        <v>0</v>
      </c>
    </row>
    <row r="32" spans="1:11" x14ac:dyDescent="0.25">
      <c r="A32" s="5" t="s">
        <v>59</v>
      </c>
      <c r="B32" s="6" t="s">
        <v>10</v>
      </c>
      <c r="C32" s="6" t="s">
        <v>60</v>
      </c>
      <c r="D32" s="6" t="s">
        <v>44</v>
      </c>
      <c r="E32" s="6">
        <v>6</v>
      </c>
      <c r="F32" s="12">
        <f t="shared" si="0"/>
        <v>1</v>
      </c>
      <c r="G32" s="12">
        <f t="shared" si="0"/>
        <v>1</v>
      </c>
      <c r="H32" s="6" t="str">
        <f>A25</f>
        <v>B028716</v>
      </c>
      <c r="I32" s="7"/>
      <c r="J32">
        <f>IF($A32="",0,COUNTIF(InserimentoEsami!$A$17:$A$53,ElencoEsami!$A32)+IF($H32="",0,COUNTIF(InserimentoEsami!$A$17:$A$53,$H32)+IF($I32="",0,COUNTIF(InserimentoEsami!$A$17:$A$53,$I32))))</f>
        <v>0</v>
      </c>
      <c r="K32">
        <f>IF($A32="",0,COUNTIF(InserimentoEsami!$A$17:$A$53,$A32))</f>
        <v>0</v>
      </c>
    </row>
    <row r="33" spans="1:11" x14ac:dyDescent="0.25">
      <c r="A33" s="5" t="s">
        <v>61</v>
      </c>
      <c r="B33" s="6" t="s">
        <v>10</v>
      </c>
      <c r="C33" s="6" t="s">
        <v>62</v>
      </c>
      <c r="D33" s="6" t="s">
        <v>44</v>
      </c>
      <c r="E33" s="6">
        <v>6</v>
      </c>
      <c r="F33" s="12">
        <f t="shared" si="0"/>
        <v>1</v>
      </c>
      <c r="G33" s="12">
        <f t="shared" si="0"/>
        <v>2</v>
      </c>
      <c r="H33" s="6" t="str">
        <f>A26</f>
        <v>B014753</v>
      </c>
      <c r="I33" s="7"/>
      <c r="J33">
        <f>IF($A33="",0,COUNTIF(InserimentoEsami!$A$17:$A$53,ElencoEsami!$A33)+IF($H33="",0,COUNTIF(InserimentoEsami!$A$17:$A$53,$H33)+IF($I33="",0,COUNTIF(InserimentoEsami!$A$17:$A$53,$I33))))</f>
        <v>0</v>
      </c>
      <c r="K33">
        <f>IF($A33="",0,COUNTIF(InserimentoEsami!$A$17:$A$53,$A33))</f>
        <v>0</v>
      </c>
    </row>
    <row r="34" spans="1:11" x14ac:dyDescent="0.25">
      <c r="A34" s="5" t="s">
        <v>63</v>
      </c>
      <c r="B34" s="6" t="s">
        <v>10</v>
      </c>
      <c r="C34" s="6" t="s">
        <v>64</v>
      </c>
      <c r="D34" s="6" t="s">
        <v>44</v>
      </c>
      <c r="E34" s="6">
        <v>6</v>
      </c>
      <c r="F34" s="6">
        <v>1</v>
      </c>
      <c r="G34" s="6">
        <v>2</v>
      </c>
      <c r="H34" s="6"/>
      <c r="I34" s="7"/>
      <c r="J34">
        <f>IF($A34="",0,COUNTIF(InserimentoEsami!$A$17:$A$53,ElencoEsami!$A34)+IF($H34="",0,COUNTIF(InserimentoEsami!$A$17:$A$53,$H34)+IF($I34="",0,COUNTIF(InserimentoEsami!$A$17:$A$53,$I34))))</f>
        <v>0</v>
      </c>
      <c r="K34">
        <f>IF($A34="",0,COUNTIF(InserimentoEsami!$A$17:$A$53,$A34))</f>
        <v>0</v>
      </c>
    </row>
    <row r="35" spans="1:11" x14ac:dyDescent="0.25">
      <c r="A35" s="5" t="s">
        <v>65</v>
      </c>
      <c r="B35" s="6" t="s">
        <v>10</v>
      </c>
      <c r="C35" s="6" t="s">
        <v>66</v>
      </c>
      <c r="D35" s="6" t="s">
        <v>44</v>
      </c>
      <c r="E35" s="6">
        <v>6</v>
      </c>
      <c r="F35" s="6">
        <v>1</v>
      </c>
      <c r="G35" s="6">
        <v>1</v>
      </c>
      <c r="H35" s="6"/>
      <c r="I35" s="7"/>
      <c r="J35">
        <f>IF($A35="",0,COUNTIF(InserimentoEsami!$A$17:$A$53,ElencoEsami!$A35)+IF($H35="",0,COUNTIF(InserimentoEsami!$A$17:$A$53,$H35)+IF($I35="",0,COUNTIF(InserimentoEsami!$A$17:$A$53,$I35))))</f>
        <v>0</v>
      </c>
      <c r="K35">
        <f>IF($A35="",0,COUNTIF(InserimentoEsami!$A$17:$A$53,$A35))</f>
        <v>0</v>
      </c>
    </row>
    <row r="36" spans="1:11" x14ac:dyDescent="0.25">
      <c r="A36" s="5" t="s">
        <v>67</v>
      </c>
      <c r="B36" s="6" t="s">
        <v>10</v>
      </c>
      <c r="C36" s="6" t="s">
        <v>68</v>
      </c>
      <c r="D36" s="6" t="s">
        <v>44</v>
      </c>
      <c r="E36" s="6">
        <v>6</v>
      </c>
      <c r="F36" s="6">
        <v>1</v>
      </c>
      <c r="G36" s="6">
        <v>2</v>
      </c>
      <c r="H36" s="6"/>
      <c r="I36" s="7"/>
      <c r="J36">
        <f>IF($A36="",0,COUNTIF(InserimentoEsami!$A$17:$A$53,ElencoEsami!$A36)+IF($H36="",0,COUNTIF(InserimentoEsami!$A$17:$A$53,$H36)+IF($I36="",0,COUNTIF(InserimentoEsami!$A$17:$A$53,$I36))))</f>
        <v>0</v>
      </c>
      <c r="K36">
        <f>IF($A36="",0,COUNTIF(InserimentoEsami!$A$17:$A$53,$A36))</f>
        <v>0</v>
      </c>
    </row>
    <row r="37" spans="1:11" x14ac:dyDescent="0.25">
      <c r="A37" s="5"/>
      <c r="B37" s="6"/>
      <c r="C37" s="6"/>
      <c r="D37" s="6" t="s">
        <v>44</v>
      </c>
      <c r="E37" s="6"/>
      <c r="F37" s="6"/>
      <c r="G37" s="6"/>
      <c r="H37" s="6"/>
      <c r="I37" s="7"/>
      <c r="J37">
        <f>IF($A37="",0,COUNTIF(InserimentoEsami!$A$17:$A$53,ElencoEsami!$A37)+IF($H37="",0,COUNTIF(InserimentoEsami!$A$17:$A$53,$H37)+IF($I37="",0,COUNTIF(InserimentoEsami!$A$17:$A$53,$I37))))</f>
        <v>0</v>
      </c>
      <c r="K37">
        <f>IF($A37="",0,COUNTIF(InserimentoEsami!$A$17:$A$53,$A37))</f>
        <v>0</v>
      </c>
    </row>
    <row r="38" spans="1:11" x14ac:dyDescent="0.25">
      <c r="A38" s="5"/>
      <c r="B38" s="6"/>
      <c r="C38" s="6"/>
      <c r="D38" s="6" t="s">
        <v>44</v>
      </c>
      <c r="E38" s="6"/>
      <c r="F38" s="6"/>
      <c r="G38" s="6"/>
      <c r="H38" s="6"/>
      <c r="I38" s="7"/>
      <c r="J38">
        <f>IF($A38="",0,COUNTIF(InserimentoEsami!$A$17:$A$53,ElencoEsami!$A38)+IF($H38="",0,COUNTIF(InserimentoEsami!$A$17:$A$53,$H38)+IF($I38="",0,COUNTIF(InserimentoEsami!$A$17:$A$53,$I38))))</f>
        <v>0</v>
      </c>
      <c r="K38">
        <f>IF($A38="",0,COUNTIF(InserimentoEsami!$A$17:$A$53,$A38))</f>
        <v>0</v>
      </c>
    </row>
    <row r="39" spans="1:11" ht="15.75" thickBot="1" x14ac:dyDescent="0.3">
      <c r="A39" s="8"/>
      <c r="B39" s="9"/>
      <c r="C39" s="9"/>
      <c r="D39" s="9" t="s">
        <v>44</v>
      </c>
      <c r="E39" s="9"/>
      <c r="F39" s="9"/>
      <c r="G39" s="9"/>
      <c r="H39" s="9"/>
      <c r="I39" s="10"/>
      <c r="J39">
        <f>IF($A39="",0,COUNTIF(InserimentoEsami!$A$17:$A$53,ElencoEsami!$A39)+IF($H39="",0,COUNTIF(InserimentoEsami!$A$17:$A$53,$H39)+IF($I39="",0,COUNTIF(InserimentoEsami!$A$17:$A$53,$I39))))</f>
        <v>0</v>
      </c>
      <c r="K39">
        <f>IF($A39="",0,COUNTIF(InserimentoEsami!$A$17:$A$53,$A39))</f>
        <v>0</v>
      </c>
    </row>
    <row r="40" spans="1:11" x14ac:dyDescent="0.25">
      <c r="J40">
        <f>IF($A40="",0,COUNTIF(InserimentoEsami!$A$17:$A$53,ElencoEsami!$A40)+IF($H40="",0,COUNTIF(InserimentoEsami!$A$17:$A$53,$H40)+IF($I40="",0,COUNTIF(InserimentoEsami!$A$17:$A$53,$I40))))</f>
        <v>0</v>
      </c>
      <c r="K40">
        <f>IF($A40="",0,COUNTIF(InserimentoEsami!$A$17:$A$53,$A40))</f>
        <v>0</v>
      </c>
    </row>
    <row r="41" spans="1:11" ht="16.5" thickBot="1" x14ac:dyDescent="0.3">
      <c r="C41" s="1" t="s">
        <v>69</v>
      </c>
      <c r="J41">
        <f>IF($A41="",0,COUNTIF(InserimentoEsami!$A$17:$A$53,ElencoEsami!$A41)+IF($H41="",0,COUNTIF(InserimentoEsami!$A$17:$A$53,$H41)+IF($I41="",0,COUNTIF(InserimentoEsami!$A$17:$A$53,$I41))))</f>
        <v>0</v>
      </c>
      <c r="K41">
        <f>IF($A41="",0,COUNTIF(InserimentoEsami!$A$17:$A$53,$A41))</f>
        <v>0</v>
      </c>
    </row>
    <row r="42" spans="1:11" x14ac:dyDescent="0.25">
      <c r="A42" s="2" t="s">
        <v>70</v>
      </c>
      <c r="B42" s="3" t="s">
        <v>10</v>
      </c>
      <c r="C42" s="3" t="s">
        <v>71</v>
      </c>
      <c r="D42" s="3" t="s">
        <v>72</v>
      </c>
      <c r="E42" s="3">
        <v>9</v>
      </c>
      <c r="F42" s="3">
        <v>2</v>
      </c>
      <c r="G42" s="3">
        <v>2</v>
      </c>
      <c r="H42" s="3" t="str">
        <f>A51</f>
        <v>B020727</v>
      </c>
      <c r="I42" s="4"/>
      <c r="J42">
        <f>IF($A42="",0,COUNTIF(InserimentoEsami!$A$17:$A$53,ElencoEsami!$A42)+IF($H42="",0,COUNTIF(InserimentoEsami!$A$17:$A$53,$H42)+IF($I42="",0,COUNTIF(InserimentoEsami!$A$17:$A$53,$I42))))</f>
        <v>0</v>
      </c>
      <c r="K42">
        <f>IF($A42="",0,COUNTIF(InserimentoEsami!$A$17:$A$53,$A42))</f>
        <v>0</v>
      </c>
    </row>
    <row r="43" spans="1:11" x14ac:dyDescent="0.25">
      <c r="A43" s="5" t="s">
        <v>73</v>
      </c>
      <c r="B43" s="6" t="s">
        <v>10</v>
      </c>
      <c r="C43" s="6" t="s">
        <v>74</v>
      </c>
      <c r="D43" s="6" t="s">
        <v>72</v>
      </c>
      <c r="E43" s="6">
        <v>9</v>
      </c>
      <c r="F43" s="6">
        <v>2</v>
      </c>
      <c r="G43" s="6">
        <v>2</v>
      </c>
      <c r="H43" s="6"/>
      <c r="I43" s="7"/>
      <c r="J43">
        <f>IF($A43="",0,COUNTIF(InserimentoEsami!$A$17:$A$53,ElencoEsami!$A43)+IF($H43="",0,COUNTIF(InserimentoEsami!$A$17:$A$53,$H43)+IF($I43="",0,COUNTIF(InserimentoEsami!$A$17:$A$53,$I43))))</f>
        <v>0</v>
      </c>
      <c r="K43">
        <f>IF($A43="",0,COUNTIF(InserimentoEsami!$A$17:$A$53,$A43))</f>
        <v>0</v>
      </c>
    </row>
    <row r="44" spans="1:11" x14ac:dyDescent="0.25">
      <c r="A44" s="5" t="s">
        <v>75</v>
      </c>
      <c r="B44" s="6" t="s">
        <v>10</v>
      </c>
      <c r="C44" s="6" t="s">
        <v>76</v>
      </c>
      <c r="D44" s="6" t="s">
        <v>72</v>
      </c>
      <c r="E44" s="6">
        <v>9</v>
      </c>
      <c r="F44" s="6">
        <v>2</v>
      </c>
      <c r="G44" s="6">
        <v>1</v>
      </c>
      <c r="H44" s="6"/>
      <c r="I44" s="7"/>
      <c r="J44">
        <f>IF($A44="",0,COUNTIF(InserimentoEsami!$A$17:$A$53,ElencoEsami!$A44)+IF($H44="",0,COUNTIF(InserimentoEsami!$A$17:$A$53,$H44)+IF($I44="",0,COUNTIF(InserimentoEsami!$A$17:$A$53,$I44))))</f>
        <v>0</v>
      </c>
      <c r="K44">
        <f>IF($A44="",0,COUNTIF(InserimentoEsami!$A$17:$A$53,$A44))</f>
        <v>0</v>
      </c>
    </row>
    <row r="45" spans="1:11" x14ac:dyDescent="0.25">
      <c r="A45" s="5" t="s">
        <v>77</v>
      </c>
      <c r="B45" s="6" t="s">
        <v>10</v>
      </c>
      <c r="C45" s="6" t="s">
        <v>78</v>
      </c>
      <c r="D45" s="6" t="s">
        <v>72</v>
      </c>
      <c r="E45" s="6">
        <v>9</v>
      </c>
      <c r="F45" s="6">
        <v>2</v>
      </c>
      <c r="G45" s="6">
        <v>1</v>
      </c>
      <c r="H45" s="6"/>
      <c r="I45" s="7"/>
      <c r="J45">
        <f>IF($A45="",0,COUNTIF(InserimentoEsami!$A$17:$A$53,ElencoEsami!$A45)+IF($H45="",0,COUNTIF(InserimentoEsami!$A$17:$A$53,$H45)+IF($I45="",0,COUNTIF(InserimentoEsami!$A$17:$A$53,$I45))))</f>
        <v>0</v>
      </c>
      <c r="K45">
        <f>IF($A45="",0,COUNTIF(InserimentoEsami!$A$17:$A$53,$A45))</f>
        <v>0</v>
      </c>
    </row>
    <row r="46" spans="1:11" x14ac:dyDescent="0.25">
      <c r="A46" s="5" t="s">
        <v>79</v>
      </c>
      <c r="B46" s="6" t="s">
        <v>10</v>
      </c>
      <c r="C46" s="6" t="s">
        <v>80</v>
      </c>
      <c r="D46" s="6" t="s">
        <v>72</v>
      </c>
      <c r="E46" s="6">
        <v>9</v>
      </c>
      <c r="F46" s="6">
        <v>2</v>
      </c>
      <c r="G46" s="6">
        <v>2</v>
      </c>
      <c r="H46" s="6" t="str">
        <f>A28</f>
        <v>B024524</v>
      </c>
      <c r="I46" s="7" t="str">
        <f>A50</f>
        <v>B010600</v>
      </c>
      <c r="J46">
        <f>IF($A46="",0,COUNTIF(InserimentoEsami!$A$17:$A$53,ElencoEsami!$A46)+IF($H46="",0,COUNTIF(InserimentoEsami!$A$17:$A$53,$H46)+IF($I46="",0,COUNTIF(InserimentoEsami!$A$17:$A$53,$I46))))</f>
        <v>0</v>
      </c>
      <c r="K46">
        <f>IF($A46="",0,COUNTIF(InserimentoEsami!$A$17:$A$53,$A46))</f>
        <v>0</v>
      </c>
    </row>
    <row r="47" spans="1:11" x14ac:dyDescent="0.25">
      <c r="A47" s="5" t="s">
        <v>81</v>
      </c>
      <c r="B47" s="6" t="s">
        <v>10</v>
      </c>
      <c r="C47" s="6" t="s">
        <v>82</v>
      </c>
      <c r="D47" s="6" t="s">
        <v>72</v>
      </c>
      <c r="E47" s="6">
        <v>9</v>
      </c>
      <c r="F47" s="6">
        <v>2</v>
      </c>
      <c r="G47" s="6">
        <v>2</v>
      </c>
      <c r="H47" s="6"/>
      <c r="I47" s="7" t="str">
        <f>A56</f>
        <v>B027550</v>
      </c>
      <c r="J47">
        <f>IF($A47="",0,COUNTIF(InserimentoEsami!$A$17:$A$53,ElencoEsami!$A47)+IF($H47="",0,COUNTIF(InserimentoEsami!$A$17:$A$53,$H47)+IF($I47="",0,COUNTIF(InserimentoEsami!$A$17:$A$53,$I47))))</f>
        <v>0</v>
      </c>
      <c r="K47">
        <f>IF($A47="",0,COUNTIF(InserimentoEsami!$A$17:$A$53,$A47))</f>
        <v>0</v>
      </c>
    </row>
    <row r="48" spans="1:11" x14ac:dyDescent="0.25">
      <c r="A48" s="5"/>
      <c r="B48" s="6"/>
      <c r="C48" s="6"/>
      <c r="D48" s="6"/>
      <c r="E48" s="6"/>
      <c r="F48" s="6"/>
      <c r="G48" s="6"/>
      <c r="H48" s="6"/>
      <c r="I48" s="7"/>
      <c r="J48">
        <f>IF($A48="",0,COUNTIF(InserimentoEsami!$A$17:$A$53,ElencoEsami!$A48)+IF($H48="",0,COUNTIF(InserimentoEsami!$A$17:$A$53,$H48)+IF($I48="",0,COUNTIF(InserimentoEsami!$A$17:$A$53,$I48))))</f>
        <v>0</v>
      </c>
      <c r="K48">
        <f>IF($A48="",0,COUNTIF(InserimentoEsami!$A$17:$A$53,$A48))</f>
        <v>0</v>
      </c>
    </row>
    <row r="49" spans="1:11" x14ac:dyDescent="0.25">
      <c r="A49" s="5" t="s">
        <v>83</v>
      </c>
      <c r="B49" s="6" t="s">
        <v>10</v>
      </c>
      <c r="C49" s="6" t="s">
        <v>84</v>
      </c>
      <c r="D49" s="6" t="s">
        <v>72</v>
      </c>
      <c r="E49" s="6">
        <v>6</v>
      </c>
      <c r="F49" s="12">
        <f>F45</f>
        <v>2</v>
      </c>
      <c r="G49" s="12">
        <f>G45</f>
        <v>1</v>
      </c>
      <c r="H49" s="6" t="str">
        <f>A45</f>
        <v>B019228</v>
      </c>
      <c r="I49" s="7"/>
      <c r="J49">
        <f>IF($A49="",0,COUNTIF(InserimentoEsami!$A$17:$A$53,ElencoEsami!$A49)+IF($H49="",0,COUNTIF(InserimentoEsami!$A$17:$A$53,$H49)+IF($I49="",0,COUNTIF(InserimentoEsami!$A$17:$A$53,$I49))))</f>
        <v>0</v>
      </c>
      <c r="K49">
        <f>IF($A49="",0,COUNTIF(InserimentoEsami!$A$17:$A$53,$A49))</f>
        <v>0</v>
      </c>
    </row>
    <row r="50" spans="1:11" x14ac:dyDescent="0.25">
      <c r="A50" s="5" t="s">
        <v>85</v>
      </c>
      <c r="B50" s="6" t="s">
        <v>10</v>
      </c>
      <c r="C50" s="6" t="s">
        <v>86</v>
      </c>
      <c r="D50" s="6" t="s">
        <v>72</v>
      </c>
      <c r="E50" s="6">
        <v>6</v>
      </c>
      <c r="F50" s="12">
        <f>F46</f>
        <v>2</v>
      </c>
      <c r="G50" s="12">
        <f>G46</f>
        <v>2</v>
      </c>
      <c r="H50" s="6" t="str">
        <f>A46</f>
        <v>B019229</v>
      </c>
      <c r="I50" s="7" t="str">
        <f>A28</f>
        <v>B024524</v>
      </c>
      <c r="J50">
        <f>IF($A50="",0,COUNTIF(InserimentoEsami!$A$17:$A$53,ElencoEsami!$A50)+IF($H50="",0,COUNTIF(InserimentoEsami!$A$17:$A$53,$H50)+IF($I50="",0,COUNTIF(InserimentoEsami!$A$17:$A$53,$I50))))</f>
        <v>0</v>
      </c>
      <c r="K50">
        <f>IF($A50="",0,COUNTIF(InserimentoEsami!$A$17:$A$53,$A50))</f>
        <v>0</v>
      </c>
    </row>
    <row r="51" spans="1:11" x14ac:dyDescent="0.25">
      <c r="A51" s="5" t="s">
        <v>87</v>
      </c>
      <c r="B51" s="6" t="s">
        <v>10</v>
      </c>
      <c r="C51" s="6" t="s">
        <v>88</v>
      </c>
      <c r="D51" s="6" t="s">
        <v>72</v>
      </c>
      <c r="E51" s="6">
        <v>6</v>
      </c>
      <c r="F51" s="12">
        <f>F42</f>
        <v>2</v>
      </c>
      <c r="G51" s="12">
        <f>G42</f>
        <v>2</v>
      </c>
      <c r="H51" s="6" t="str">
        <f>A42</f>
        <v>B010596</v>
      </c>
      <c r="I51" s="7"/>
      <c r="J51">
        <f>IF($A51="",0,COUNTIF(InserimentoEsami!$A$17:$A$53,ElencoEsami!$A51)+IF($H51="",0,COUNTIF(InserimentoEsami!$A$17:$A$53,$H51)+IF($I51="",0,COUNTIF(InserimentoEsami!$A$17:$A$53,$I51))))</f>
        <v>0</v>
      </c>
      <c r="K51">
        <f>IF($A51="",0,COUNTIF(InserimentoEsami!$A$17:$A$53,$A51))</f>
        <v>0</v>
      </c>
    </row>
    <row r="52" spans="1:11" x14ac:dyDescent="0.25">
      <c r="A52" s="5" t="s">
        <v>89</v>
      </c>
      <c r="B52" s="6" t="s">
        <v>10</v>
      </c>
      <c r="C52" s="6" t="s">
        <v>90</v>
      </c>
      <c r="D52" s="6" t="s">
        <v>72</v>
      </c>
      <c r="E52" s="6">
        <v>6</v>
      </c>
      <c r="F52" s="6">
        <v>2</v>
      </c>
      <c r="G52" s="6">
        <v>2</v>
      </c>
      <c r="H52" s="6"/>
      <c r="I52" s="7"/>
      <c r="J52">
        <f>IF($A52="",0,COUNTIF(InserimentoEsami!$A$17:$A$53,ElencoEsami!$A52)+IF($H52="",0,COUNTIF(InserimentoEsami!$A$17:$A$53,$H52)+IF($I52="",0,COUNTIF(InserimentoEsami!$A$17:$A$53,$I52))))</f>
        <v>0</v>
      </c>
      <c r="K52">
        <f>IF($A52="",0,COUNTIF(InserimentoEsami!$A$17:$A$53,$A52))</f>
        <v>0</v>
      </c>
    </row>
    <row r="53" spans="1:11" x14ac:dyDescent="0.25">
      <c r="A53" s="5" t="s">
        <v>91</v>
      </c>
      <c r="B53" s="6" t="s">
        <v>10</v>
      </c>
      <c r="C53" s="6" t="s">
        <v>92</v>
      </c>
      <c r="D53" s="6" t="s">
        <v>72</v>
      </c>
      <c r="E53" s="6">
        <v>6</v>
      </c>
      <c r="F53" s="6">
        <v>2</v>
      </c>
      <c r="G53" s="6">
        <v>2</v>
      </c>
      <c r="H53" s="6"/>
      <c r="I53" s="7"/>
      <c r="J53">
        <f>IF($A53="",0,COUNTIF(InserimentoEsami!$A$17:$A$53,ElencoEsami!$A53)+IF($H53="",0,COUNTIF(InserimentoEsami!$A$17:$A$53,$H53)+IF($I53="",0,COUNTIF(InserimentoEsami!$A$17:$A$53,$I53))))</f>
        <v>0</v>
      </c>
      <c r="K53">
        <f>IF($A53="",0,COUNTIF(InserimentoEsami!$A$17:$A$53,$A53))</f>
        <v>0</v>
      </c>
    </row>
    <row r="54" spans="1:11" x14ac:dyDescent="0.25">
      <c r="A54" s="5" t="s">
        <v>93</v>
      </c>
      <c r="B54" s="6" t="s">
        <v>10</v>
      </c>
      <c r="C54" s="6" t="s">
        <v>94</v>
      </c>
      <c r="D54" s="6" t="s">
        <v>72</v>
      </c>
      <c r="E54" s="6">
        <v>6</v>
      </c>
      <c r="F54" s="6">
        <v>2</v>
      </c>
      <c r="G54" s="6">
        <v>1</v>
      </c>
      <c r="H54" s="6"/>
      <c r="I54" s="7"/>
      <c r="J54">
        <f>IF($A54="",0,COUNTIF(InserimentoEsami!$A$17:$A$53,ElencoEsami!$A54)+IF($H54="",0,COUNTIF(InserimentoEsami!$A$17:$A$53,$H54)+IF($I54="",0,COUNTIF(InserimentoEsami!$A$17:$A$53,$I54))))</f>
        <v>0</v>
      </c>
      <c r="K54">
        <f>IF($A54="",0,COUNTIF(InserimentoEsami!$A$17:$A$53,$A54))</f>
        <v>0</v>
      </c>
    </row>
    <row r="55" spans="1:11" x14ac:dyDescent="0.25">
      <c r="A55" s="5" t="s">
        <v>95</v>
      </c>
      <c r="B55" s="6" t="s">
        <v>10</v>
      </c>
      <c r="C55" s="6" t="s">
        <v>96</v>
      </c>
      <c r="D55" s="6" t="s">
        <v>72</v>
      </c>
      <c r="E55" s="6">
        <v>6</v>
      </c>
      <c r="F55" s="6">
        <v>2</v>
      </c>
      <c r="G55" s="6">
        <v>2</v>
      </c>
      <c r="H55" s="6"/>
      <c r="I55" s="7"/>
      <c r="J55">
        <f>IF($A55="",0,COUNTIF(InserimentoEsami!$A$17:$A$53,ElencoEsami!$A55)+IF($H55="",0,COUNTIF(InserimentoEsami!$A$17:$A$53,$H55)+IF($I55="",0,COUNTIF(InserimentoEsami!$A$17:$A$53,$I55))))</f>
        <v>0</v>
      </c>
      <c r="K55">
        <f>IF($A55="",0,COUNTIF(InserimentoEsami!$A$17:$A$53,$A55))</f>
        <v>0</v>
      </c>
    </row>
    <row r="56" spans="1:11" x14ac:dyDescent="0.25">
      <c r="A56" s="5" t="s">
        <v>97</v>
      </c>
      <c r="B56" s="6" t="s">
        <v>10</v>
      </c>
      <c r="C56" s="6" t="s">
        <v>98</v>
      </c>
      <c r="D56" s="6" t="s">
        <v>72</v>
      </c>
      <c r="E56" s="6">
        <v>6</v>
      </c>
      <c r="F56" s="12">
        <f>F47</f>
        <v>2</v>
      </c>
      <c r="G56" s="12">
        <f>G47</f>
        <v>2</v>
      </c>
      <c r="H56" s="13"/>
      <c r="I56" s="7" t="str">
        <f>A47</f>
        <v>B027547</v>
      </c>
      <c r="J56">
        <f>IF($A56="",0,COUNTIF(InserimentoEsami!$A$17:$A$53,ElencoEsami!$A56)+IF($H56="",0,COUNTIF(InserimentoEsami!$A$17:$A$53,$H56)+IF($I56="",0,COUNTIF(InserimentoEsami!$A$17:$A$53,$I56))))</f>
        <v>0</v>
      </c>
      <c r="K56">
        <f>IF($A56="",0,COUNTIF(InserimentoEsami!$A$17:$A$53,$A56))</f>
        <v>0</v>
      </c>
    </row>
    <row r="57" spans="1:11" x14ac:dyDescent="0.25">
      <c r="A57" s="5"/>
      <c r="B57" s="6"/>
      <c r="C57" s="6"/>
      <c r="D57" s="6" t="s">
        <v>72</v>
      </c>
      <c r="E57" s="6"/>
      <c r="F57" s="6"/>
      <c r="G57" s="6"/>
      <c r="H57" s="6"/>
      <c r="I57" s="7"/>
      <c r="J57">
        <f>IF($A57="",0,COUNTIF(InserimentoEsami!$A$17:$A$53,ElencoEsami!$A57)+IF($H57="",0,COUNTIF(InserimentoEsami!$A$17:$A$53,$H57)+IF($I57="",0,COUNTIF(InserimentoEsami!$A$17:$A$53,$I57))))</f>
        <v>0</v>
      </c>
      <c r="K57">
        <f>IF($A57="",0,COUNTIF(InserimentoEsami!$A$17:$A$53,$A57))</f>
        <v>0</v>
      </c>
    </row>
    <row r="58" spans="1:11" x14ac:dyDescent="0.25">
      <c r="A58" s="5"/>
      <c r="B58" s="6"/>
      <c r="C58" s="6"/>
      <c r="D58" s="6" t="s">
        <v>72</v>
      </c>
      <c r="E58" s="6"/>
      <c r="F58" s="6"/>
      <c r="G58" s="6"/>
      <c r="H58" s="6"/>
      <c r="I58" s="7"/>
      <c r="J58">
        <f>IF($A58="",0,COUNTIF(InserimentoEsami!$A$17:$A$53,ElencoEsami!$A58)+IF($H58="",0,COUNTIF(InserimentoEsami!$A$17:$A$53,$H58)+IF($I58="",0,COUNTIF(InserimentoEsami!$A$17:$A$53,$I58))))</f>
        <v>0</v>
      </c>
      <c r="K58">
        <f>IF($A58="",0,COUNTIF(InserimentoEsami!$A$17:$A$53,$A58))</f>
        <v>0</v>
      </c>
    </row>
    <row r="59" spans="1:11" ht="15.75" thickBot="1" x14ac:dyDescent="0.3">
      <c r="A59" s="8"/>
      <c r="B59" s="9"/>
      <c r="C59" s="9"/>
      <c r="D59" s="9" t="s">
        <v>72</v>
      </c>
      <c r="E59" s="9"/>
      <c r="F59" s="9"/>
      <c r="G59" s="9"/>
      <c r="H59" s="9"/>
      <c r="I59" s="10"/>
      <c r="J59">
        <f>IF($A59="",0,COUNTIF(InserimentoEsami!$A$17:$A$53,ElencoEsami!$A59)+IF($H59="",0,COUNTIF(InserimentoEsami!$A$17:$A$53,$H59)+IF($I59="",0,COUNTIF(InserimentoEsami!$A$17:$A$53,$I59))))</f>
        <v>0</v>
      </c>
      <c r="K59">
        <f>IF($A59="",0,COUNTIF(InserimentoEsami!$A$17:$A$53,$A59))</f>
        <v>0</v>
      </c>
    </row>
    <row r="60" spans="1:11" x14ac:dyDescent="0.25">
      <c r="J60">
        <f>IF($A60="",0,COUNTIF(InserimentoEsami!$A$17:$A$53,ElencoEsami!$A60)+IF($H60="",0,COUNTIF(InserimentoEsami!$A$17:$A$53,$H60)+IF($I60="",0,COUNTIF(InserimentoEsami!$A$17:$A$53,$I60))))</f>
        <v>0</v>
      </c>
      <c r="K60">
        <f>IF($A60="",0,COUNTIF(InserimentoEsami!$A$17:$A$53,$A60))</f>
        <v>0</v>
      </c>
    </row>
    <row r="61" spans="1:11" ht="16.5" thickBot="1" x14ac:dyDescent="0.3">
      <c r="C61" s="1" t="s">
        <v>99</v>
      </c>
      <c r="J61">
        <f>IF($A61="",0,COUNTIF(InserimentoEsami!$A$17:$A$53,ElencoEsami!$A61)+IF($H61="",0,COUNTIF(InserimentoEsami!$A$17:$A$53,$H61)+IF($I61="",0,COUNTIF(InserimentoEsami!$A$17:$A$53,$I61))))</f>
        <v>0</v>
      </c>
      <c r="K61">
        <f>IF($A61="",0,COUNTIF(InserimentoEsami!$A$17:$A$53,$A61))</f>
        <v>0</v>
      </c>
    </row>
    <row r="62" spans="1:11" x14ac:dyDescent="0.25">
      <c r="A62" s="2" t="s">
        <v>100</v>
      </c>
      <c r="B62" s="3" t="s">
        <v>10</v>
      </c>
      <c r="C62" s="3" t="s">
        <v>101</v>
      </c>
      <c r="D62" s="3" t="s">
        <v>102</v>
      </c>
      <c r="E62" s="3">
        <v>6</v>
      </c>
      <c r="F62" s="3">
        <v>1</v>
      </c>
      <c r="G62" s="3">
        <v>2</v>
      </c>
      <c r="H62" s="3"/>
      <c r="I62" s="4"/>
      <c r="J62">
        <f>IF($A62="",0,COUNTIF(InserimentoEsami!$A$17:$A$53,ElencoEsami!$A62)+IF($H62="",0,COUNTIF(InserimentoEsami!$A$17:$A$53,$H62)+IF($I62="",0,COUNTIF(InserimentoEsami!$A$17:$A$53,$I62))))</f>
        <v>0</v>
      </c>
      <c r="K62">
        <f>IF($A62="",0,COUNTIF(InserimentoEsami!$A$17:$A$53,$A62))</f>
        <v>0</v>
      </c>
    </row>
    <row r="63" spans="1:11" x14ac:dyDescent="0.25">
      <c r="A63" s="14" t="s">
        <v>103</v>
      </c>
      <c r="B63" s="15" t="s">
        <v>10</v>
      </c>
      <c r="C63" s="15" t="s">
        <v>104</v>
      </c>
      <c r="D63" s="15" t="s">
        <v>102</v>
      </c>
      <c r="E63" s="15">
        <v>6</v>
      </c>
      <c r="F63" s="15">
        <v>1</v>
      </c>
      <c r="G63" s="15">
        <v>2</v>
      </c>
      <c r="H63" s="15"/>
      <c r="I63" s="16"/>
      <c r="J63">
        <f>IF($A63="",0,COUNTIF(InserimentoEsami!$A$17:$A$53,ElencoEsami!$A63)+IF($H63="",0,COUNTIF(InserimentoEsami!$A$17:$A$53,$H63)+IF($I63="",0,COUNTIF(InserimentoEsami!$A$17:$A$53,$I63))))</f>
        <v>0</v>
      </c>
      <c r="K63">
        <f>IF($A63="",0,COUNTIF(InserimentoEsami!$A$17:$A$53,$A63))</f>
        <v>0</v>
      </c>
    </row>
    <row r="64" spans="1:11" x14ac:dyDescent="0.25">
      <c r="A64" s="17" t="str">
        <f>IF(A30="","",A30)</f>
        <v>B010932</v>
      </c>
      <c r="B64" s="17" t="str">
        <f t="shared" ref="B64:I64" si="1">IF(B30="","",B30)</f>
        <v>B068</v>
      </c>
      <c r="C64" s="17" t="str">
        <f t="shared" si="1"/>
        <v>Sistemi avanzati per le energie rinnovabili</v>
      </c>
      <c r="D64" s="17" t="str">
        <f t="shared" si="1"/>
        <v>ING-IND/09</v>
      </c>
      <c r="E64" s="17">
        <f t="shared" si="1"/>
        <v>6</v>
      </c>
      <c r="F64" s="17" t="str">
        <f t="shared" si="1"/>
        <v/>
      </c>
      <c r="G64" s="17">
        <f t="shared" si="1"/>
        <v>2</v>
      </c>
      <c r="H64" s="17" t="str">
        <f t="shared" si="1"/>
        <v/>
      </c>
      <c r="I64" s="17" t="str">
        <f t="shared" si="1"/>
        <v/>
      </c>
      <c r="J64">
        <f>IF($A64="",0,COUNTIF(InserimentoEsami!$A$17:$A$53,ElencoEsami!$A64)+IF($H64="",0,COUNTIF(InserimentoEsami!$A$17:$A$53,$H64)+IF($I64="",0,COUNTIF(InserimentoEsami!$A$17:$A$53,$I64))))</f>
        <v>0</v>
      </c>
      <c r="K64">
        <f>IF($A64="",0,COUNTIF(InserimentoEsami!$A$17:$A$53,$A64))</f>
        <v>0</v>
      </c>
    </row>
    <row r="65" spans="1:11" x14ac:dyDescent="0.25">
      <c r="A65" s="17" t="str">
        <f t="shared" ref="A65:I72" si="2">IF(A31="","",A31)</f>
        <v>B011128</v>
      </c>
      <c r="B65" s="17" t="str">
        <f t="shared" si="2"/>
        <v>B068</v>
      </c>
      <c r="C65" s="17" t="str">
        <f t="shared" si="2"/>
        <v>Energia e Ambiente (fino al 2017/18)</v>
      </c>
      <c r="D65" s="17" t="str">
        <f t="shared" si="2"/>
        <v>ING-IND/09</v>
      </c>
      <c r="E65" s="17">
        <f t="shared" si="2"/>
        <v>6</v>
      </c>
      <c r="F65" s="17">
        <f t="shared" si="2"/>
        <v>1</v>
      </c>
      <c r="G65" s="17">
        <f t="shared" si="2"/>
        <v>1</v>
      </c>
      <c r="H65" s="17" t="str">
        <f t="shared" si="2"/>
        <v>B019236</v>
      </c>
      <c r="I65" s="17" t="str">
        <f t="shared" si="2"/>
        <v/>
      </c>
      <c r="J65">
        <f>IF($A65="",0,COUNTIF(InserimentoEsami!$A$17:$A$53,ElencoEsami!$A65)+IF($H65="",0,COUNTIF(InserimentoEsami!$A$17:$A$53,$H65)+IF($I65="",0,COUNTIF(InserimentoEsami!$A$17:$A$53,$I65))))</f>
        <v>0</v>
      </c>
      <c r="K65">
        <f>IF($A65="",0,COUNTIF(InserimentoEsami!$A$17:$A$53,$A65))</f>
        <v>0</v>
      </c>
    </row>
    <row r="66" spans="1:11" x14ac:dyDescent="0.25">
      <c r="A66" s="17" t="str">
        <f t="shared" si="2"/>
        <v>B024468</v>
      </c>
      <c r="B66" s="17" t="str">
        <f t="shared" si="2"/>
        <v>B068</v>
      </c>
      <c r="C66" s="17" t="str">
        <f t="shared" si="2"/>
        <v>Termoeconomia</v>
      </c>
      <c r="D66" s="17" t="str">
        <f t="shared" si="2"/>
        <v>ING-IND/09</v>
      </c>
      <c r="E66" s="17">
        <f t="shared" si="2"/>
        <v>6</v>
      </c>
      <c r="F66" s="17">
        <f t="shared" si="2"/>
        <v>1</v>
      </c>
      <c r="G66" s="17">
        <f t="shared" si="2"/>
        <v>1</v>
      </c>
      <c r="H66" s="17" t="str">
        <f t="shared" si="2"/>
        <v>B028716</v>
      </c>
      <c r="I66" s="17" t="str">
        <f t="shared" si="2"/>
        <v/>
      </c>
      <c r="J66">
        <f>IF($A66="",0,COUNTIF(InserimentoEsami!$A$17:$A$53,ElencoEsami!$A66)+IF($H66="",0,COUNTIF(InserimentoEsami!$A$17:$A$53,$H66)+IF($I66="",0,COUNTIF(InserimentoEsami!$A$17:$A$53,$I66))))</f>
        <v>0</v>
      </c>
      <c r="K66">
        <f>IF($A66="",0,COUNTIF(InserimentoEsami!$A$17:$A$53,$A66))</f>
        <v>0</v>
      </c>
    </row>
    <row r="67" spans="1:11" x14ac:dyDescent="0.25">
      <c r="A67" s="17" t="str">
        <f t="shared" si="2"/>
        <v>B020728</v>
      </c>
      <c r="B67" s="17" t="str">
        <f t="shared" si="2"/>
        <v>B068</v>
      </c>
      <c r="C67" s="17" t="str">
        <f t="shared" si="2"/>
        <v>Gestione Industriale dell’Energia (6 CFU)</v>
      </c>
      <c r="D67" s="17" t="str">
        <f t="shared" si="2"/>
        <v>ING-IND/09</v>
      </c>
      <c r="E67" s="17">
        <f t="shared" si="2"/>
        <v>6</v>
      </c>
      <c r="F67" s="17">
        <f t="shared" si="2"/>
        <v>1</v>
      </c>
      <c r="G67" s="17">
        <f t="shared" si="2"/>
        <v>2</v>
      </c>
      <c r="H67" s="17" t="str">
        <f t="shared" si="2"/>
        <v>B014753</v>
      </c>
      <c r="I67" s="17" t="str">
        <f t="shared" si="2"/>
        <v/>
      </c>
      <c r="J67">
        <f>IF($A67="",0,COUNTIF(InserimentoEsami!$A$17:$A$53,ElencoEsami!$A67)+IF($H67="",0,COUNTIF(InserimentoEsami!$A$17:$A$53,$H67)+IF($I67="",0,COUNTIF(InserimentoEsami!$A$17:$A$53,$I67))))</f>
        <v>0</v>
      </c>
      <c r="K67">
        <f>IF($A67="",0,COUNTIF(InserimentoEsami!$A$17:$A$53,$A67))</f>
        <v>0</v>
      </c>
    </row>
    <row r="68" spans="1:11" x14ac:dyDescent="0.25">
      <c r="A68" s="17" t="str">
        <f t="shared" si="2"/>
        <v>B010608</v>
      </c>
      <c r="B68" s="17" t="str">
        <f t="shared" si="2"/>
        <v>B068</v>
      </c>
      <c r="C68" s="17" t="str">
        <f t="shared" si="2"/>
        <v>Energie Rinnovabili</v>
      </c>
      <c r="D68" s="17" t="str">
        <f t="shared" si="2"/>
        <v>ING-IND/09</v>
      </c>
      <c r="E68" s="17">
        <f t="shared" si="2"/>
        <v>6</v>
      </c>
      <c r="F68" s="17">
        <f t="shared" si="2"/>
        <v>1</v>
      </c>
      <c r="G68" s="17">
        <f t="shared" si="2"/>
        <v>2</v>
      </c>
      <c r="H68" s="17" t="str">
        <f t="shared" si="2"/>
        <v/>
      </c>
      <c r="I68" s="17" t="str">
        <f t="shared" si="2"/>
        <v/>
      </c>
      <c r="J68">
        <f>IF($A68="",0,COUNTIF(InserimentoEsami!$A$17:$A$53,ElencoEsami!$A68)+IF($H68="",0,COUNTIF(InserimentoEsami!$A$17:$A$53,$H68)+IF($I68="",0,COUNTIF(InserimentoEsami!$A$17:$A$53,$I68))))</f>
        <v>0</v>
      </c>
      <c r="K68">
        <f>IF($A68="",0,COUNTIF(InserimentoEsami!$A$17:$A$53,$A68))</f>
        <v>0</v>
      </c>
    </row>
    <row r="69" spans="1:11" x14ac:dyDescent="0.25">
      <c r="A69" s="17" t="str">
        <f t="shared" si="2"/>
        <v>B019242</v>
      </c>
      <c r="B69" s="17" t="str">
        <f t="shared" si="2"/>
        <v>B068</v>
      </c>
      <c r="C69" s="17" t="str">
        <f t="shared" si="2"/>
        <v>Tecnologie Innovative per l’uso e conversione dell’energia solare</v>
      </c>
      <c r="D69" s="17" t="str">
        <f t="shared" si="2"/>
        <v>ING-IND/09</v>
      </c>
      <c r="E69" s="17">
        <f t="shared" si="2"/>
        <v>6</v>
      </c>
      <c r="F69" s="17">
        <f t="shared" si="2"/>
        <v>1</v>
      </c>
      <c r="G69" s="17">
        <f t="shared" si="2"/>
        <v>1</v>
      </c>
      <c r="H69" s="17" t="str">
        <f t="shared" si="2"/>
        <v/>
      </c>
      <c r="I69" s="17" t="str">
        <f t="shared" si="2"/>
        <v/>
      </c>
      <c r="J69">
        <f>IF($A69="",0,COUNTIF(InserimentoEsami!$A$17:$A$53,ElencoEsami!$A69)+IF($H69="",0,COUNTIF(InserimentoEsami!$A$17:$A$53,$H69)+IF($I69="",0,COUNTIF(InserimentoEsami!$A$17:$A$53,$I69))))</f>
        <v>0</v>
      </c>
      <c r="K69">
        <f>IF($A69="",0,COUNTIF(InserimentoEsami!$A$17:$A$53,$A69))</f>
        <v>0</v>
      </c>
    </row>
    <row r="70" spans="1:11" x14ac:dyDescent="0.25">
      <c r="A70" s="17" t="str">
        <f t="shared" si="2"/>
        <v>B019243</v>
      </c>
      <c r="B70" s="17" t="str">
        <f t="shared" si="2"/>
        <v>B068</v>
      </c>
      <c r="C70" s="17" t="str">
        <f t="shared" si="2"/>
        <v>Tecnologie e processi per la conversione energetica delle biomasse</v>
      </c>
      <c r="D70" s="17" t="str">
        <f t="shared" si="2"/>
        <v>ING-IND/09</v>
      </c>
      <c r="E70" s="17">
        <f t="shared" si="2"/>
        <v>6</v>
      </c>
      <c r="F70" s="17">
        <f t="shared" si="2"/>
        <v>1</v>
      </c>
      <c r="G70" s="17">
        <f t="shared" si="2"/>
        <v>2</v>
      </c>
      <c r="H70" s="17" t="str">
        <f t="shared" si="2"/>
        <v/>
      </c>
      <c r="I70" s="17" t="str">
        <f t="shared" si="2"/>
        <v/>
      </c>
      <c r="J70">
        <f>IF($A70="",0,COUNTIF(InserimentoEsami!$A$17:$A$53,ElencoEsami!$A70)+IF($H70="",0,COUNTIF(InserimentoEsami!$A$17:$A$53,$H70)+IF($I70="",0,COUNTIF(InserimentoEsami!$A$17:$A$53,$I70))))</f>
        <v>0</v>
      </c>
      <c r="K70">
        <f>IF($A70="",0,COUNTIF(InserimentoEsami!$A$17:$A$53,$A70))</f>
        <v>0</v>
      </c>
    </row>
    <row r="71" spans="1:11" x14ac:dyDescent="0.25">
      <c r="A71" s="17" t="str">
        <f t="shared" si="2"/>
        <v/>
      </c>
      <c r="B71" s="17" t="str">
        <f t="shared" si="2"/>
        <v/>
      </c>
      <c r="C71" s="17" t="str">
        <f t="shared" si="2"/>
        <v/>
      </c>
      <c r="D71" s="17" t="str">
        <f t="shared" si="2"/>
        <v>ING-IND/09</v>
      </c>
      <c r="E71" s="17" t="str">
        <f t="shared" si="2"/>
        <v/>
      </c>
      <c r="F71" s="17" t="str">
        <f t="shared" si="2"/>
        <v/>
      </c>
      <c r="G71" s="17" t="str">
        <f t="shared" si="2"/>
        <v/>
      </c>
      <c r="H71" s="17" t="str">
        <f t="shared" si="2"/>
        <v/>
      </c>
      <c r="I71" s="17" t="str">
        <f t="shared" si="2"/>
        <v/>
      </c>
      <c r="J71">
        <f>IF($A71="",0,COUNTIF(InserimentoEsami!$A$17:$A$53,ElencoEsami!$A71)+IF($H71="",0,COUNTIF(InserimentoEsami!$A$17:$A$53,$H71)+IF($I71="",0,COUNTIF(InserimentoEsami!$A$17:$A$53,$I71))))</f>
        <v>0</v>
      </c>
      <c r="K71">
        <f>IF($A71="",0,COUNTIF(InserimentoEsami!$A$17:$A$53,$A71))</f>
        <v>0</v>
      </c>
    </row>
    <row r="72" spans="1:11" x14ac:dyDescent="0.25">
      <c r="A72" s="18" t="str">
        <f t="shared" si="2"/>
        <v/>
      </c>
      <c r="B72" s="18" t="str">
        <f t="shared" si="2"/>
        <v/>
      </c>
      <c r="C72" s="18" t="str">
        <f t="shared" si="2"/>
        <v/>
      </c>
      <c r="D72" s="18" t="str">
        <f t="shared" si="2"/>
        <v>ING-IND/09</v>
      </c>
      <c r="E72" s="18" t="str">
        <f t="shared" si="2"/>
        <v/>
      </c>
      <c r="F72" s="18" t="str">
        <f t="shared" si="2"/>
        <v/>
      </c>
      <c r="G72" s="18" t="str">
        <f t="shared" si="2"/>
        <v/>
      </c>
      <c r="H72" s="18" t="str">
        <f t="shared" si="2"/>
        <v/>
      </c>
      <c r="I72" s="18" t="str">
        <f t="shared" si="2"/>
        <v/>
      </c>
      <c r="J72">
        <f>IF($A72="",0,COUNTIF(InserimentoEsami!$A$17:$A$53,ElencoEsami!$A72)+IF($H72="",0,COUNTIF(InserimentoEsami!$A$17:$A$53,$H72)+IF($I72="",0,COUNTIF(InserimentoEsami!$A$17:$A$53,$I72))))</f>
        <v>0</v>
      </c>
      <c r="K72">
        <f>IF($A72="",0,COUNTIF(InserimentoEsami!$A$17:$A$53,$A72))</f>
        <v>0</v>
      </c>
    </row>
    <row r="73" spans="1:11" x14ac:dyDescent="0.25">
      <c r="A73" s="19" t="str">
        <f>IF(A49="","",A49)</f>
        <v>B010602</v>
      </c>
      <c r="B73" s="19" t="str">
        <f t="shared" ref="B73:I73" si="3">IF(B49="","",B49)</f>
        <v>B068</v>
      </c>
      <c r="C73" s="19" t="str">
        <f t="shared" si="3"/>
        <v>Scambio Termico e Combustione nelle Macchine</v>
      </c>
      <c r="D73" s="19" t="str">
        <f t="shared" si="3"/>
        <v>ING-IND/08</v>
      </c>
      <c r="E73" s="19">
        <f t="shared" si="3"/>
        <v>6</v>
      </c>
      <c r="F73" s="19">
        <f t="shared" si="3"/>
        <v>2</v>
      </c>
      <c r="G73" s="19">
        <f t="shared" si="3"/>
        <v>1</v>
      </c>
      <c r="H73" s="19" t="str">
        <f t="shared" si="3"/>
        <v>B019228</v>
      </c>
      <c r="I73" s="19" t="str">
        <f t="shared" si="3"/>
        <v/>
      </c>
      <c r="J73">
        <f>IF($A73="",0,COUNTIF(InserimentoEsami!$A$17:$A$53,ElencoEsami!$A73)+IF($H73="",0,COUNTIF(InserimentoEsami!$A$17:$A$53,$H73)+IF($I73="",0,COUNTIF(InserimentoEsami!$A$17:$A$53,$I73))))</f>
        <v>0</v>
      </c>
      <c r="K73">
        <f>IF($A73="",0,COUNTIF(InserimentoEsami!$A$17:$A$53,$A73))</f>
        <v>0</v>
      </c>
    </row>
    <row r="74" spans="1:11" x14ac:dyDescent="0.25">
      <c r="A74" s="17" t="str">
        <f t="shared" ref="A74:I82" si="4">IF(A50="","",A50)</f>
        <v>B010600</v>
      </c>
      <c r="B74" s="17" t="str">
        <f t="shared" si="4"/>
        <v>B068</v>
      </c>
      <c r="C74" s="17" t="str">
        <f t="shared" si="4"/>
        <v>Sperimentazione sulle Macchine</v>
      </c>
      <c r="D74" s="17" t="str">
        <f t="shared" si="4"/>
        <v>ING-IND/08</v>
      </c>
      <c r="E74" s="17">
        <f t="shared" si="4"/>
        <v>6</v>
      </c>
      <c r="F74" s="17">
        <f t="shared" si="4"/>
        <v>2</v>
      </c>
      <c r="G74" s="17">
        <f t="shared" si="4"/>
        <v>2</v>
      </c>
      <c r="H74" s="17" t="str">
        <f t="shared" si="4"/>
        <v>B019229</v>
      </c>
      <c r="I74" s="17" t="str">
        <f t="shared" si="4"/>
        <v>B024524</v>
      </c>
      <c r="J74">
        <f>IF($A74="",0,COUNTIF(InserimentoEsami!$A$17:$A$53,ElencoEsami!$A74)+IF($H74="",0,COUNTIF(InserimentoEsami!$A$17:$A$53,$H74)+IF($I74="",0,COUNTIF(InserimentoEsami!$A$17:$A$53,$I74))))</f>
        <v>0</v>
      </c>
      <c r="K74">
        <f>IF($A74="",0,COUNTIF(InserimentoEsami!$A$17:$A$53,$A74))</f>
        <v>0</v>
      </c>
    </row>
    <row r="75" spans="1:11" x14ac:dyDescent="0.25">
      <c r="A75" s="17" t="str">
        <f t="shared" si="4"/>
        <v>B020727</v>
      </c>
      <c r="B75" s="17" t="str">
        <f t="shared" si="4"/>
        <v>B068</v>
      </c>
      <c r="C75" s="17" t="str">
        <f t="shared" si="4"/>
        <v>Turbomacchine (6 CFU)</v>
      </c>
      <c r="D75" s="17" t="str">
        <f t="shared" si="4"/>
        <v>ING-IND/08</v>
      </c>
      <c r="E75" s="17">
        <f t="shared" si="4"/>
        <v>6</v>
      </c>
      <c r="F75" s="17">
        <f t="shared" si="4"/>
        <v>2</v>
      </c>
      <c r="G75" s="17">
        <f t="shared" si="4"/>
        <v>2</v>
      </c>
      <c r="H75" s="17" t="str">
        <f t="shared" si="4"/>
        <v>B010596</v>
      </c>
      <c r="I75" s="17" t="str">
        <f t="shared" si="4"/>
        <v/>
      </c>
      <c r="J75">
        <f>IF($A75="",0,COUNTIF(InserimentoEsami!$A$17:$A$53,ElencoEsami!$A75)+IF($H75="",0,COUNTIF(InserimentoEsami!$A$17:$A$53,$H75)+IF($I75="",0,COUNTIF(InserimentoEsami!$A$17:$A$53,$I75))))</f>
        <v>0</v>
      </c>
      <c r="K75">
        <f>IF($A75="",0,COUNTIF(InserimentoEsami!$A$17:$A$53,$A75))</f>
        <v>0</v>
      </c>
    </row>
    <row r="76" spans="1:11" x14ac:dyDescent="0.25">
      <c r="A76" s="17" t="str">
        <f t="shared" si="4"/>
        <v>B020726</v>
      </c>
      <c r="B76" s="17" t="str">
        <f t="shared" si="4"/>
        <v>B068</v>
      </c>
      <c r="C76" s="17" t="str">
        <f t="shared" si="4"/>
        <v>Fluidodinamica delle Macchine (6CFU) -OLD-</v>
      </c>
      <c r="D76" s="17" t="str">
        <f t="shared" si="4"/>
        <v>ING-IND/08</v>
      </c>
      <c r="E76" s="17">
        <f t="shared" si="4"/>
        <v>6</v>
      </c>
      <c r="F76" s="17">
        <f t="shared" si="4"/>
        <v>2</v>
      </c>
      <c r="G76" s="17">
        <f t="shared" si="4"/>
        <v>2</v>
      </c>
      <c r="H76" s="17" t="str">
        <f t="shared" si="4"/>
        <v/>
      </c>
      <c r="I76" s="17" t="str">
        <f t="shared" si="4"/>
        <v/>
      </c>
      <c r="J76">
        <f>IF($A76="",0,COUNTIF(InserimentoEsami!$A$17:$A$53,ElencoEsami!$A76)+IF($H76="",0,COUNTIF(InserimentoEsami!$A$17:$A$53,$H76)+IF($I76="",0,COUNTIF(InserimentoEsami!$A$17:$A$53,$I76))))</f>
        <v>0</v>
      </c>
      <c r="K76">
        <f>IF($A76="",0,COUNTIF(InserimentoEsami!$A$17:$A$53,$A76))</f>
        <v>0</v>
      </c>
    </row>
    <row r="77" spans="1:11" x14ac:dyDescent="0.25">
      <c r="A77" s="17" t="str">
        <f t="shared" si="4"/>
        <v>B019233</v>
      </c>
      <c r="B77" s="17" t="str">
        <f t="shared" si="4"/>
        <v>B068</v>
      </c>
      <c r="C77" s="17" t="str">
        <f t="shared" si="4"/>
        <v>Combustione nelle Turbine a Gas Aeronautiche</v>
      </c>
      <c r="D77" s="17" t="str">
        <f t="shared" si="4"/>
        <v>ING-IND/08</v>
      </c>
      <c r="E77" s="17">
        <f t="shared" si="4"/>
        <v>6</v>
      </c>
      <c r="F77" s="17">
        <f t="shared" si="4"/>
        <v>2</v>
      </c>
      <c r="G77" s="17">
        <f t="shared" si="4"/>
        <v>2</v>
      </c>
      <c r="H77" s="17" t="str">
        <f t="shared" si="4"/>
        <v/>
      </c>
      <c r="I77" s="17" t="str">
        <f t="shared" si="4"/>
        <v/>
      </c>
      <c r="J77">
        <f>IF($A77="",0,COUNTIF(InserimentoEsami!$A$17:$A$53,ElencoEsami!$A77)+IF($H77="",0,COUNTIF(InserimentoEsami!$A$17:$A$53,$H77)+IF($I77="",0,COUNTIF(InserimentoEsami!$A$17:$A$53,$I77))))</f>
        <v>0</v>
      </c>
      <c r="K77">
        <f>IF($A77="",0,COUNTIF(InserimentoEsami!$A$17:$A$53,$A77))</f>
        <v>0</v>
      </c>
    </row>
    <row r="78" spans="1:11" x14ac:dyDescent="0.25">
      <c r="A78" s="17" t="str">
        <f t="shared" si="4"/>
        <v>B019235</v>
      </c>
      <c r="B78" s="17" t="str">
        <f t="shared" si="4"/>
        <v>B068</v>
      </c>
      <c r="C78" s="17" t="str">
        <f t="shared" si="4"/>
        <v>Aerodinamica delle Turbine a Gas Aeronautiche</v>
      </c>
      <c r="D78" s="17" t="str">
        <f t="shared" si="4"/>
        <v>ING-IND/08</v>
      </c>
      <c r="E78" s="17">
        <f t="shared" si="4"/>
        <v>6</v>
      </c>
      <c r="F78" s="17">
        <f t="shared" si="4"/>
        <v>2</v>
      </c>
      <c r="G78" s="17">
        <f t="shared" si="4"/>
        <v>1</v>
      </c>
      <c r="H78" s="17" t="str">
        <f t="shared" si="4"/>
        <v/>
      </c>
      <c r="I78" s="17" t="str">
        <f t="shared" si="4"/>
        <v/>
      </c>
      <c r="J78">
        <f>IF($A78="",0,COUNTIF(InserimentoEsami!$A$17:$A$53,ElencoEsami!$A78)+IF($H78="",0,COUNTIF(InserimentoEsami!$A$17:$A$53,$H78)+IF($I78="",0,COUNTIF(InserimentoEsami!$A$17:$A$53,$I78))))</f>
        <v>0</v>
      </c>
      <c r="K78">
        <f>IF($A78="",0,COUNTIF(InserimentoEsami!$A$17:$A$53,$A78))</f>
        <v>0</v>
      </c>
    </row>
    <row r="79" spans="1:11" x14ac:dyDescent="0.25">
      <c r="A79" s="17" t="str">
        <f t="shared" si="4"/>
        <v>B026246</v>
      </c>
      <c r="B79" s="17" t="str">
        <f t="shared" si="4"/>
        <v>B068</v>
      </c>
      <c r="C79" s="17" t="str">
        <f t="shared" si="4"/>
        <v>Sviluppo e Innovazione nei motori a Combustione interna</v>
      </c>
      <c r="D79" s="17" t="str">
        <f t="shared" si="4"/>
        <v>ING-IND/08</v>
      </c>
      <c r="E79" s="17">
        <f t="shared" si="4"/>
        <v>6</v>
      </c>
      <c r="F79" s="17">
        <f t="shared" si="4"/>
        <v>2</v>
      </c>
      <c r="G79" s="17">
        <f t="shared" si="4"/>
        <v>2</v>
      </c>
      <c r="H79" s="17" t="str">
        <f t="shared" si="4"/>
        <v/>
      </c>
      <c r="I79" s="17" t="str">
        <f t="shared" si="4"/>
        <v/>
      </c>
      <c r="J79">
        <f>IF($A79="",0,COUNTIF(InserimentoEsami!$A$17:$A$53,ElencoEsami!$A79)+IF($H79="",0,COUNTIF(InserimentoEsami!$A$17:$A$53,$H79)+IF($I79="",0,COUNTIF(InserimentoEsami!$A$17:$A$53,$I79))))</f>
        <v>0</v>
      </c>
      <c r="K79">
        <f>IF($A79="",0,COUNTIF(InserimentoEsami!$A$17:$A$53,$A79))</f>
        <v>0</v>
      </c>
    </row>
    <row r="80" spans="1:11" x14ac:dyDescent="0.25">
      <c r="A80" s="17" t="str">
        <f t="shared" si="4"/>
        <v>B027550</v>
      </c>
      <c r="B80" s="17" t="str">
        <f t="shared" si="4"/>
        <v>B068</v>
      </c>
      <c r="C80" s="17" t="str">
        <f t="shared" si="4"/>
        <v>Fluidodinamica Numerica per applicazioni industriali (6 CFU)</v>
      </c>
      <c r="D80" s="17" t="str">
        <f t="shared" si="4"/>
        <v>ING-IND/08</v>
      </c>
      <c r="E80" s="17">
        <f t="shared" si="4"/>
        <v>6</v>
      </c>
      <c r="F80" s="17">
        <f t="shared" si="4"/>
        <v>2</v>
      </c>
      <c r="G80" s="17">
        <f t="shared" si="4"/>
        <v>2</v>
      </c>
      <c r="H80" s="17" t="str">
        <f t="shared" si="4"/>
        <v/>
      </c>
      <c r="I80" s="17" t="str">
        <f t="shared" si="4"/>
        <v>B027547</v>
      </c>
      <c r="J80">
        <f>IF($A80="",0,COUNTIF(InserimentoEsami!$A$17:$A$53,ElencoEsami!$A80)+IF($H80="",0,COUNTIF(InserimentoEsami!$A$17:$A$53,$H80)+IF($I80="",0,COUNTIF(InserimentoEsami!$A$17:$A$53,$I80))))</f>
        <v>0</v>
      </c>
      <c r="K80">
        <f>IF($A80="",0,COUNTIF(InserimentoEsami!$A$17:$A$53,$A80))</f>
        <v>0</v>
      </c>
    </row>
    <row r="81" spans="1:11" x14ac:dyDescent="0.25">
      <c r="A81" s="17" t="str">
        <f>IF(A57="","",A57)</f>
        <v/>
      </c>
      <c r="B81" s="17" t="str">
        <f t="shared" si="4"/>
        <v/>
      </c>
      <c r="C81" s="17" t="str">
        <f t="shared" si="4"/>
        <v/>
      </c>
      <c r="D81" s="17" t="str">
        <f t="shared" si="4"/>
        <v>ING-IND/08</v>
      </c>
      <c r="E81" s="17" t="str">
        <f t="shared" si="4"/>
        <v/>
      </c>
      <c r="F81" s="17" t="str">
        <f t="shared" si="4"/>
        <v/>
      </c>
      <c r="G81" s="17" t="str">
        <f t="shared" si="4"/>
        <v/>
      </c>
      <c r="H81" s="17" t="str">
        <f t="shared" si="4"/>
        <v/>
      </c>
      <c r="I81" s="17" t="str">
        <f t="shared" si="4"/>
        <v/>
      </c>
      <c r="J81">
        <f>IF($A81="",0,COUNTIF(InserimentoEsami!$A$17:$A$53,ElencoEsami!$A81)+IF($H81="",0,COUNTIF(InserimentoEsami!$A$17:$A$53,$H81)+IF($I81="",0,COUNTIF(InserimentoEsami!$A$17:$A$53,$I81))))</f>
        <v>0</v>
      </c>
      <c r="K81">
        <f>IF($A81="",0,COUNTIF(InserimentoEsami!$A$17:$A$53,$A81))</f>
        <v>0</v>
      </c>
    </row>
    <row r="82" spans="1:11" x14ac:dyDescent="0.25">
      <c r="A82" s="17" t="str">
        <f>IF(A58="","",A58)</f>
        <v/>
      </c>
      <c r="B82" s="17" t="str">
        <f t="shared" si="4"/>
        <v/>
      </c>
      <c r="C82" s="17" t="str">
        <f t="shared" si="4"/>
        <v/>
      </c>
      <c r="D82" s="17" t="str">
        <f t="shared" si="4"/>
        <v>ING-IND/08</v>
      </c>
      <c r="E82" s="17" t="str">
        <f t="shared" si="4"/>
        <v/>
      </c>
      <c r="F82" s="17" t="str">
        <f t="shared" si="4"/>
        <v/>
      </c>
      <c r="G82" s="17" t="str">
        <f t="shared" si="4"/>
        <v/>
      </c>
      <c r="H82" s="17" t="str">
        <f t="shared" si="4"/>
        <v/>
      </c>
      <c r="I82" s="17" t="str">
        <f t="shared" si="4"/>
        <v/>
      </c>
      <c r="J82">
        <f>IF($A82="",0,COUNTIF(InserimentoEsami!$A$17:$A$53,ElencoEsami!$A82)+IF($H82="",0,COUNTIF(InserimentoEsami!$A$17:$A$53,$H82)+IF($I82="",0,COUNTIF(InserimentoEsami!$A$17:$A$53,$I82))))</f>
        <v>0</v>
      </c>
      <c r="K82">
        <f>IF($A82="",0,COUNTIF(InserimentoEsami!$A$17:$A$53,$A82))</f>
        <v>0</v>
      </c>
    </row>
    <row r="83" spans="1:11" x14ac:dyDescent="0.25">
      <c r="J83">
        <f>IF($A83="",0,COUNTIF(InserimentoEsami!$A$17:$A$53,ElencoEsami!$A83)+IF($H83="",0,COUNTIF(InserimentoEsami!$A$17:$A$53,$H83)+IF($I83="",0,COUNTIF(InserimentoEsami!$A$17:$A$53,$I83))))</f>
        <v>0</v>
      </c>
      <c r="K83">
        <f>IF($A83="",0,COUNTIF(InserimentoEsami!$A$17:$A$53,$A83))</f>
        <v>0</v>
      </c>
    </row>
    <row r="84" spans="1:11" ht="16.5" thickBot="1" x14ac:dyDescent="0.3">
      <c r="C84" s="1" t="s">
        <v>105</v>
      </c>
      <c r="J84">
        <f>IF($A84="",0,COUNTIF(InserimentoEsami!$A$17:$A$53,ElencoEsami!$A84)+IF($H84="",0,COUNTIF(InserimentoEsami!$A$17:$A$53,$H84)+IF($I84="",0,COUNTIF(InserimentoEsami!$A$17:$A$53,$I84))))</f>
        <v>0</v>
      </c>
      <c r="K84">
        <f>IF($A84="",0,COUNTIF(InserimentoEsami!$A$17:$A$53,$A84))</f>
        <v>0</v>
      </c>
    </row>
    <row r="85" spans="1:11" x14ac:dyDescent="0.25">
      <c r="A85" s="20" t="str">
        <f>IF(A3="","",A3)</f>
        <v>B010612</v>
      </c>
      <c r="B85" s="20" t="str">
        <f t="shared" ref="B85:I85" si="5">IF(B3="","",B3)</f>
        <v>B068</v>
      </c>
      <c r="C85" s="20" t="str">
        <f t="shared" si="5"/>
        <v>Dinamica dei Sistemi Meccanici</v>
      </c>
      <c r="D85" s="20" t="str">
        <f t="shared" si="5"/>
        <v>ING-IND/13</v>
      </c>
      <c r="E85" s="20">
        <f t="shared" si="5"/>
        <v>9</v>
      </c>
      <c r="F85" s="20">
        <f t="shared" si="5"/>
        <v>1</v>
      </c>
      <c r="G85" s="20">
        <f t="shared" si="5"/>
        <v>1</v>
      </c>
      <c r="H85" s="20" t="str">
        <f t="shared" si="5"/>
        <v/>
      </c>
      <c r="I85" s="20" t="str">
        <f t="shared" si="5"/>
        <v/>
      </c>
      <c r="J85">
        <f>IF($A85="",0,COUNTIF(InserimentoEsami!$A$17:$A$53,ElencoEsami!$A85)+IF($H85="",0,COUNTIF(InserimentoEsami!$A$17:$A$53,$H85)+IF($I85="",0,COUNTIF(InserimentoEsami!$A$17:$A$53,$I85))))</f>
        <v>0</v>
      </c>
      <c r="K85">
        <f>IF($A85="",0,COUNTIF(InserimentoEsami!$A$17:$A$53,$A85))</f>
        <v>0</v>
      </c>
    </row>
    <row r="86" spans="1:11" x14ac:dyDescent="0.25">
      <c r="A86" s="21" t="str">
        <f t="shared" ref="A86:I88" si="6">IF(A4="","",A4)</f>
        <v>B024525</v>
      </c>
      <c r="B86" s="21" t="str">
        <f t="shared" si="6"/>
        <v>B068</v>
      </c>
      <c r="C86" s="21" t="str">
        <f t="shared" si="6"/>
        <v>Dinamica dei Rotori</v>
      </c>
      <c r="D86" s="21" t="str">
        <f t="shared" si="6"/>
        <v>ING-IND/13</v>
      </c>
      <c r="E86" s="21">
        <f t="shared" si="6"/>
        <v>9</v>
      </c>
      <c r="F86" s="21">
        <f t="shared" si="6"/>
        <v>1</v>
      </c>
      <c r="G86" s="21">
        <f t="shared" si="6"/>
        <v>1</v>
      </c>
      <c r="H86" s="21" t="str">
        <f t="shared" si="6"/>
        <v/>
      </c>
      <c r="I86" s="21" t="str">
        <f t="shared" si="6"/>
        <v/>
      </c>
      <c r="J86">
        <f>IF($A86="",0,COUNTIF(InserimentoEsami!$A$17:$A$53,ElencoEsami!$A86)+IF($H86="",0,COUNTIF(InserimentoEsami!$A$17:$A$53,$H86)+IF($I86="",0,COUNTIF(InserimentoEsami!$A$17:$A$53,$I86))))</f>
        <v>0</v>
      </c>
      <c r="K86">
        <f>IF($A86="",0,COUNTIF(InserimentoEsami!$A$17:$A$53,$A86))</f>
        <v>0</v>
      </c>
    </row>
    <row r="87" spans="1:11" x14ac:dyDescent="0.25">
      <c r="A87" s="21" t="str">
        <f t="shared" si="6"/>
        <v>B010620</v>
      </c>
      <c r="B87" s="21" t="str">
        <f t="shared" si="6"/>
        <v>B068</v>
      </c>
      <c r="C87" s="21" t="str">
        <f t="shared" si="6"/>
        <v>Progettazione Assistita dal Calcolatore</v>
      </c>
      <c r="D87" s="21" t="str">
        <f t="shared" si="6"/>
        <v>ING-IND/14</v>
      </c>
      <c r="E87" s="21">
        <f t="shared" si="6"/>
        <v>9</v>
      </c>
      <c r="F87" s="21">
        <f t="shared" si="6"/>
        <v>1</v>
      </c>
      <c r="G87" s="21">
        <f t="shared" si="6"/>
        <v>2</v>
      </c>
      <c r="H87" s="21" t="str">
        <f t="shared" si="6"/>
        <v/>
      </c>
      <c r="I87" s="21" t="str">
        <f t="shared" si="6"/>
        <v/>
      </c>
      <c r="J87">
        <f>IF($A87="",0,COUNTIF(InserimentoEsami!$A$17:$A$53,ElencoEsami!$A87)+IF($H87="",0,COUNTIF(InserimentoEsami!$A$17:$A$53,$H87)+IF($I87="",0,COUNTIF(InserimentoEsami!$A$17:$A$53,$I87))))</f>
        <v>0</v>
      </c>
      <c r="K87">
        <f>IF($A87="",0,COUNTIF(InserimentoEsami!$A$17:$A$53,$A87))</f>
        <v>0</v>
      </c>
    </row>
    <row r="88" spans="1:11" x14ac:dyDescent="0.25">
      <c r="A88" s="21" t="str">
        <f t="shared" si="6"/>
        <v/>
      </c>
      <c r="B88" s="21" t="str">
        <f t="shared" si="6"/>
        <v/>
      </c>
      <c r="C88" s="21" t="str">
        <f t="shared" si="6"/>
        <v/>
      </c>
      <c r="D88" s="21" t="str">
        <f t="shared" si="6"/>
        <v/>
      </c>
      <c r="E88" s="21" t="str">
        <f t="shared" si="6"/>
        <v/>
      </c>
      <c r="F88" s="21" t="str">
        <f t="shared" si="6"/>
        <v/>
      </c>
      <c r="G88" s="21" t="str">
        <f t="shared" si="6"/>
        <v/>
      </c>
      <c r="H88" s="21" t="str">
        <f t="shared" si="6"/>
        <v/>
      </c>
      <c r="I88" s="21" t="str">
        <f t="shared" si="6"/>
        <v/>
      </c>
      <c r="J88">
        <f>IF($A88="",0,COUNTIF(InserimentoEsami!$A$17:$A$53,ElencoEsami!$A88)+IF($H88="",0,COUNTIF(InserimentoEsami!$A$17:$A$53,$H88)+IF($I88="",0,COUNTIF(InserimentoEsami!$A$17:$A$53,$I88))))</f>
        <v>0</v>
      </c>
      <c r="K88">
        <f>IF($A88="",0,COUNTIF(InserimentoEsami!$A$17:$A$53,$A88))</f>
        <v>0</v>
      </c>
    </row>
    <row r="89" spans="1:11" x14ac:dyDescent="0.25">
      <c r="A89" s="22" t="str">
        <f>IF(A9="","",A9)</f>
        <v>B002350</v>
      </c>
      <c r="B89" s="22" t="str">
        <f t="shared" ref="B89:I89" si="7">IF(B9="","",B9)</f>
        <v>B068</v>
      </c>
      <c r="C89" s="22" t="str">
        <f t="shared" si="7"/>
        <v>Macchine Elettriche</v>
      </c>
      <c r="D89" s="22" t="str">
        <f t="shared" si="7"/>
        <v>ING-IND/32</v>
      </c>
      <c r="E89" s="22">
        <f t="shared" si="7"/>
        <v>6</v>
      </c>
      <c r="F89" s="22">
        <f t="shared" si="7"/>
        <v>1</v>
      </c>
      <c r="G89" s="22">
        <f t="shared" si="7"/>
        <v>1</v>
      </c>
      <c r="H89" s="22" t="str">
        <f t="shared" si="7"/>
        <v/>
      </c>
      <c r="I89" s="22" t="str">
        <f t="shared" si="7"/>
        <v/>
      </c>
      <c r="J89">
        <f>IF($A89="",0,COUNTIF(InserimentoEsami!$A$17:$A$53,ElencoEsami!$A89)+IF($H89="",0,COUNTIF(InserimentoEsami!$A$17:$A$53,$H89)+IF($I89="",0,COUNTIF(InserimentoEsami!$A$17:$A$53,$I89))))</f>
        <v>0</v>
      </c>
      <c r="K89">
        <f>IF($A89="",0,COUNTIF(InserimentoEsami!$A$17:$A$53,$A89))</f>
        <v>0</v>
      </c>
    </row>
    <row r="90" spans="1:11" x14ac:dyDescent="0.25">
      <c r="A90" s="21" t="str">
        <f t="shared" ref="A90:I91" si="8">IF(A10="","",A10)</f>
        <v>B026241</v>
      </c>
      <c r="B90" s="21" t="str">
        <f t="shared" si="8"/>
        <v>B068</v>
      </c>
      <c r="C90" s="21" t="str">
        <f t="shared" si="8"/>
        <v>Convertitori di Potenza</v>
      </c>
      <c r="D90" s="21" t="str">
        <f t="shared" si="8"/>
        <v>ING-IND/32</v>
      </c>
      <c r="E90" s="21">
        <f t="shared" si="8"/>
        <v>6</v>
      </c>
      <c r="F90" s="21">
        <f t="shared" si="8"/>
        <v>1</v>
      </c>
      <c r="G90" s="21">
        <f t="shared" si="8"/>
        <v>2</v>
      </c>
      <c r="H90" s="21" t="str">
        <f t="shared" si="8"/>
        <v/>
      </c>
      <c r="I90" s="21" t="str">
        <f t="shared" si="8"/>
        <v/>
      </c>
      <c r="J90">
        <f>IF($A90="",0,COUNTIF(InserimentoEsami!$A$17:$A$53,ElencoEsami!$A90)+IF($H90="",0,COUNTIF(InserimentoEsami!$A$17:$A$53,$H90)+IF($I90="",0,COUNTIF(InserimentoEsami!$A$17:$A$53,$I90))))</f>
        <v>0</v>
      </c>
      <c r="K90">
        <f>IF($A90="",0,COUNTIF(InserimentoEsami!$A$17:$A$53,$A90))</f>
        <v>0</v>
      </c>
    </row>
    <row r="91" spans="1:11" x14ac:dyDescent="0.25">
      <c r="A91" s="23" t="str">
        <f t="shared" si="8"/>
        <v>B019250</v>
      </c>
      <c r="B91" s="23" t="str">
        <f t="shared" si="8"/>
        <v>B068</v>
      </c>
      <c r="C91" s="23" t="str">
        <f t="shared" si="8"/>
        <v>Trazione Stradale e Ferroviaria (fino a immatricolati 2016/17)</v>
      </c>
      <c r="D91" s="23" t="str">
        <f t="shared" si="8"/>
        <v>ING-IND/13</v>
      </c>
      <c r="E91" s="23">
        <f t="shared" si="8"/>
        <v>6</v>
      </c>
      <c r="F91" s="23">
        <f t="shared" si="8"/>
        <v>1</v>
      </c>
      <c r="G91" s="23">
        <f t="shared" si="8"/>
        <v>1</v>
      </c>
      <c r="H91" s="23" t="str">
        <f t="shared" si="8"/>
        <v/>
      </c>
      <c r="I91" s="23" t="str">
        <f t="shared" si="8"/>
        <v/>
      </c>
      <c r="J91">
        <f>IF($A91="",0,COUNTIF(InserimentoEsami!$A$17:$A$53,ElencoEsami!$A91)+IF($H91="",0,COUNTIF(InserimentoEsami!$A$17:$A$53,$H91)+IF($I91="",0,COUNTIF(InserimentoEsami!$A$17:$A$53,$I91))))</f>
        <v>0</v>
      </c>
      <c r="K91">
        <f>IF($A91="",0,COUNTIF(InserimentoEsami!$A$17:$A$53,$A91))</f>
        <v>0</v>
      </c>
    </row>
    <row r="92" spans="1:11" x14ac:dyDescent="0.25">
      <c r="A92" s="22" t="str">
        <f>IF(A15="","",A15)</f>
        <v>B027567</v>
      </c>
      <c r="B92" s="22" t="str">
        <f t="shared" ref="B92:I92" si="9">IF(B15="","",B15)</f>
        <v>B068</v>
      </c>
      <c r="C92" s="22" t="str">
        <f t="shared" si="9"/>
        <v>Modelli Matematici per la Fluidodinamica</v>
      </c>
      <c r="D92" s="22" t="str">
        <f t="shared" si="9"/>
        <v>MAT/07</v>
      </c>
      <c r="E92" s="22">
        <f t="shared" si="9"/>
        <v>6</v>
      </c>
      <c r="F92" s="22">
        <f t="shared" si="9"/>
        <v>1</v>
      </c>
      <c r="G92" s="22">
        <f t="shared" si="9"/>
        <v>1</v>
      </c>
      <c r="H92" s="22" t="str">
        <f t="shared" si="9"/>
        <v/>
      </c>
      <c r="I92" s="22" t="str">
        <f t="shared" si="9"/>
        <v/>
      </c>
      <c r="J92">
        <f>IF($A92="",0,COUNTIF(InserimentoEsami!$A$17:$A$53,ElencoEsami!$A92)+IF($H92="",0,COUNTIF(InserimentoEsami!$A$17:$A$53,$H92)+IF($I92="",0,COUNTIF(InserimentoEsami!$A$17:$A$53,$I92))))</f>
        <v>0</v>
      </c>
      <c r="K92">
        <f>IF($A92="",0,COUNTIF(InserimentoEsami!$A$17:$A$53,$A92))</f>
        <v>0</v>
      </c>
    </row>
    <row r="93" spans="1:11" x14ac:dyDescent="0.25">
      <c r="A93" s="21" t="str">
        <f t="shared" ref="A93:I96" si="10">IF(A16="","",A16)</f>
        <v>B027705</v>
      </c>
      <c r="B93" s="21" t="str">
        <f t="shared" si="10"/>
        <v>B068</v>
      </c>
      <c r="C93" s="21" t="str">
        <f t="shared" si="10"/>
        <v>Celle a Combustibile e Sistemi Fotovoltaici</v>
      </c>
      <c r="D93" s="21" t="str">
        <f t="shared" si="10"/>
        <v>CHIM/02</v>
      </c>
      <c r="E93" s="21">
        <f t="shared" si="10"/>
        <v>6</v>
      </c>
      <c r="F93" s="21">
        <f t="shared" si="10"/>
        <v>1</v>
      </c>
      <c r="G93" s="21">
        <f t="shared" si="10"/>
        <v>2</v>
      </c>
      <c r="H93" s="21" t="str">
        <f t="shared" si="10"/>
        <v>B010660</v>
      </c>
      <c r="I93" s="21" t="str">
        <f t="shared" si="10"/>
        <v/>
      </c>
      <c r="J93">
        <f>IF($A93="",0,COUNTIF(InserimentoEsami!$A$17:$A$53,ElencoEsami!$A93)+IF($H93="",0,COUNTIF(InserimentoEsami!$A$17:$A$53,$H93)+IF($I93="",0,COUNTIF(InserimentoEsami!$A$17:$A$53,$I93))))</f>
        <v>0</v>
      </c>
      <c r="K93">
        <f>IF($A93="",0,COUNTIF(InserimentoEsami!$A$17:$A$53,$A93))</f>
        <v>0</v>
      </c>
    </row>
    <row r="94" spans="1:11" x14ac:dyDescent="0.25">
      <c r="A94" s="21" t="str">
        <f t="shared" si="10"/>
        <v>B010660</v>
      </c>
      <c r="B94" s="21" t="str">
        <f t="shared" si="10"/>
        <v>B068</v>
      </c>
      <c r="C94" s="21" t="str">
        <f t="shared" si="10"/>
        <v>Celle a Combustibile</v>
      </c>
      <c r="D94" s="21" t="str">
        <f t="shared" si="10"/>
        <v>CHIM/02</v>
      </c>
      <c r="E94" s="21">
        <f t="shared" si="10"/>
        <v>6</v>
      </c>
      <c r="F94" s="21">
        <f t="shared" si="10"/>
        <v>1</v>
      </c>
      <c r="G94" s="21">
        <f t="shared" si="10"/>
        <v>2</v>
      </c>
      <c r="H94" s="21" t="str">
        <f t="shared" si="10"/>
        <v>B027705</v>
      </c>
      <c r="I94" s="21" t="str">
        <f t="shared" si="10"/>
        <v/>
      </c>
      <c r="J94">
        <f>IF($A94="",0,COUNTIF(InserimentoEsami!$A$17:$A$53,ElencoEsami!$A94)+IF($H94="",0,COUNTIF(InserimentoEsami!$A$17:$A$53,$H94)+IF($I94="",0,COUNTIF(InserimentoEsami!$A$17:$A$53,$I94))))</f>
        <v>0</v>
      </c>
      <c r="K94">
        <f>IF($A94="",0,COUNTIF(InserimentoEsami!$A$17:$A$53,$A94))</f>
        <v>0</v>
      </c>
    </row>
    <row r="95" spans="1:11" x14ac:dyDescent="0.25">
      <c r="A95" s="21" t="str">
        <f t="shared" si="10"/>
        <v>B002376</v>
      </c>
      <c r="B95" s="21" t="str">
        <f t="shared" si="10"/>
        <v>MEL</v>
      </c>
      <c r="C95" s="21" t="str">
        <f t="shared" si="10"/>
        <v>Equazioni Differenziali</v>
      </c>
      <c r="D95" s="21" t="str">
        <f t="shared" si="10"/>
        <v>MAT/05</v>
      </c>
      <c r="E95" s="21">
        <f t="shared" si="10"/>
        <v>6</v>
      </c>
      <c r="F95" s="21">
        <f t="shared" si="10"/>
        <v>1</v>
      </c>
      <c r="G95" s="21">
        <f t="shared" si="10"/>
        <v>1</v>
      </c>
      <c r="H95" s="21" t="str">
        <f t="shared" si="10"/>
        <v/>
      </c>
      <c r="I95" s="21" t="str">
        <f t="shared" si="10"/>
        <v/>
      </c>
      <c r="J95">
        <f>IF($A95="",0,COUNTIF(InserimentoEsami!$A$17:$A$53,ElencoEsami!$A95)+IF($H95="",0,COUNTIF(InserimentoEsami!$A$17:$A$53,$H95)+IF($I95="",0,COUNTIF(InserimentoEsami!$A$17:$A$53,$I95))))</f>
        <v>0</v>
      </c>
      <c r="K95">
        <f>IF($A95="",0,COUNTIF(InserimentoEsami!$A$17:$A$53,$A95))</f>
        <v>0</v>
      </c>
    </row>
    <row r="96" spans="1:11" x14ac:dyDescent="0.25">
      <c r="A96" s="21" t="str">
        <f>IF(A19="","",A19)</f>
        <v>B014739</v>
      </c>
      <c r="B96" s="21" t="str">
        <f t="shared" si="10"/>
        <v>B068</v>
      </c>
      <c r="C96" s="21" t="str">
        <f t="shared" si="10"/>
        <v>Analisi Numerica</v>
      </c>
      <c r="D96" s="21" t="str">
        <f t="shared" si="10"/>
        <v>MAT/08</v>
      </c>
      <c r="E96" s="21">
        <f t="shared" si="10"/>
        <v>6</v>
      </c>
      <c r="F96" s="21">
        <f t="shared" si="10"/>
        <v>1</v>
      </c>
      <c r="G96" s="21">
        <f t="shared" si="10"/>
        <v>2</v>
      </c>
      <c r="H96" s="21" t="str">
        <f t="shared" si="10"/>
        <v/>
      </c>
      <c r="I96" s="21" t="str">
        <f t="shared" si="10"/>
        <v/>
      </c>
      <c r="J96">
        <f>IF($A96="",0,COUNTIF(InserimentoEsami!$A$17:$A$53,ElencoEsami!$A96)+IF($H96="",0,COUNTIF(InserimentoEsami!$A$17:$A$53,$H96)+IF($I96="",0,COUNTIF(InserimentoEsami!$A$17:$A$53,$I96))))</f>
        <v>0</v>
      </c>
      <c r="K96">
        <f>IF($A96="",0,COUNTIF(InserimentoEsami!$A$17:$A$53,$A96))</f>
        <v>0</v>
      </c>
    </row>
    <row r="97" spans="1:11" x14ac:dyDescent="0.25">
      <c r="A97" s="21" t="str">
        <f t="shared" ref="A97:I98" si="11">IF(A20="","",A20)</f>
        <v>B003135</v>
      </c>
      <c r="B97" s="21" t="str">
        <f t="shared" si="11"/>
        <v>MEL</v>
      </c>
      <c r="C97" s="21" t="str">
        <f t="shared" si="11"/>
        <v>Economia ed Organizzazione Aziendale</v>
      </c>
      <c r="D97" s="21" t="str">
        <f t="shared" si="11"/>
        <v>ING-IND/35</v>
      </c>
      <c r="E97" s="21">
        <f t="shared" si="11"/>
        <v>6</v>
      </c>
      <c r="F97" s="21">
        <f t="shared" si="11"/>
        <v>1</v>
      </c>
      <c r="G97" s="21">
        <f t="shared" si="11"/>
        <v>1</v>
      </c>
      <c r="H97" s="21" t="str">
        <f t="shared" si="11"/>
        <v/>
      </c>
      <c r="I97" s="21" t="str">
        <f t="shared" si="11"/>
        <v/>
      </c>
      <c r="J97">
        <f>IF($A97="",0,COUNTIF(InserimentoEsami!$A$17:$A$53,ElencoEsami!$A97)+IF($H97="",0,COUNTIF(InserimentoEsami!$A$17:$A$53,$H97)+IF($I97="",0,COUNTIF(InserimentoEsami!$A$17:$A$53,$I97))))</f>
        <v>0</v>
      </c>
      <c r="K97">
        <f>IF($A97="",0,COUNTIF(InserimentoEsami!$A$17:$A$53,$A97))</f>
        <v>0</v>
      </c>
    </row>
    <row r="98" spans="1:11" x14ac:dyDescent="0.25">
      <c r="A98" s="23" t="str">
        <f t="shared" si="11"/>
        <v/>
      </c>
      <c r="B98" s="23" t="str">
        <f t="shared" si="11"/>
        <v/>
      </c>
      <c r="C98" s="23" t="str">
        <f t="shared" si="11"/>
        <v/>
      </c>
      <c r="D98" s="23" t="str">
        <f t="shared" si="11"/>
        <v/>
      </c>
      <c r="E98" s="23" t="str">
        <f t="shared" si="11"/>
        <v/>
      </c>
      <c r="F98" s="23" t="str">
        <f t="shared" si="11"/>
        <v/>
      </c>
      <c r="G98" s="23" t="str">
        <f t="shared" si="11"/>
        <v/>
      </c>
      <c r="H98" s="23" t="str">
        <f t="shared" si="11"/>
        <v/>
      </c>
      <c r="I98" s="23" t="str">
        <f t="shared" si="11"/>
        <v/>
      </c>
      <c r="J98">
        <f>IF($A98="",0,COUNTIF(InserimentoEsami!$A$17:$A$53,ElencoEsami!$A98)+IF($H98="",0,COUNTIF(InserimentoEsami!$A$17:$A$53,$H98)+IF($I98="",0,COUNTIF(InserimentoEsami!$A$17:$A$53,$I98))))</f>
        <v>0</v>
      </c>
      <c r="K98">
        <f>IF($A98="",0,COUNTIF(InserimentoEsami!$A$17:$A$53,$A98))</f>
        <v>0</v>
      </c>
    </row>
    <row r="99" spans="1:11" x14ac:dyDescent="0.25">
      <c r="A99" s="24" t="str">
        <f>IF(A30="","",A30)</f>
        <v>B010932</v>
      </c>
      <c r="B99" s="24" t="str">
        <f t="shared" ref="B99:I99" si="12">IF(B30="","",B30)</f>
        <v>B068</v>
      </c>
      <c r="C99" s="24" t="str">
        <f t="shared" si="12"/>
        <v>Sistemi avanzati per le energie rinnovabili</v>
      </c>
      <c r="D99" s="24" t="str">
        <f t="shared" si="12"/>
        <v>ING-IND/09</v>
      </c>
      <c r="E99" s="24">
        <f t="shared" si="12"/>
        <v>6</v>
      </c>
      <c r="F99" s="24" t="str">
        <f t="shared" si="12"/>
        <v/>
      </c>
      <c r="G99" s="24">
        <f t="shared" si="12"/>
        <v>2</v>
      </c>
      <c r="H99" s="24" t="str">
        <f t="shared" si="12"/>
        <v/>
      </c>
      <c r="I99" s="24" t="str">
        <f t="shared" si="12"/>
        <v/>
      </c>
      <c r="J99">
        <f>IF($A99="",0,COUNTIF(InserimentoEsami!$A$17:$A$53,ElencoEsami!$A99)+IF($H99="",0,COUNTIF(InserimentoEsami!$A$17:$A$53,$H99)+IF($I99="",0,COUNTIF(InserimentoEsami!$A$17:$A$53,$I99))))</f>
        <v>0</v>
      </c>
      <c r="K99">
        <f>IF($A99="",0,COUNTIF(InserimentoEsami!$A$17:$A$53,$A99))</f>
        <v>0</v>
      </c>
    </row>
    <row r="100" spans="1:11" x14ac:dyDescent="0.25">
      <c r="A100" s="25" t="str">
        <f t="shared" ref="A100:I107" si="13">IF(A31="","",A31)</f>
        <v>B011128</v>
      </c>
      <c r="B100" s="25" t="str">
        <f t="shared" si="13"/>
        <v>B068</v>
      </c>
      <c r="C100" s="25" t="str">
        <f t="shared" si="13"/>
        <v>Energia e Ambiente (fino al 2017/18)</v>
      </c>
      <c r="D100" s="25" t="str">
        <f t="shared" si="13"/>
        <v>ING-IND/09</v>
      </c>
      <c r="E100" s="25">
        <f t="shared" si="13"/>
        <v>6</v>
      </c>
      <c r="F100" s="25">
        <f t="shared" si="13"/>
        <v>1</v>
      </c>
      <c r="G100" s="25">
        <f t="shared" si="13"/>
        <v>1</v>
      </c>
      <c r="H100" s="25" t="str">
        <f t="shared" si="13"/>
        <v>B019236</v>
      </c>
      <c r="I100" s="25" t="str">
        <f t="shared" si="13"/>
        <v/>
      </c>
      <c r="J100">
        <f>IF($A100="",0,COUNTIF(InserimentoEsami!$A$17:$A$53,ElencoEsami!$A100)+IF($H100="",0,COUNTIF(InserimentoEsami!$A$17:$A$53,$H100)+IF($I100="",0,COUNTIF(InserimentoEsami!$A$17:$A$53,$I100))))</f>
        <v>0</v>
      </c>
      <c r="K100">
        <f>IF($A100="",0,COUNTIF(InserimentoEsami!$A$17:$A$53,$A100))</f>
        <v>0</v>
      </c>
    </row>
    <row r="101" spans="1:11" x14ac:dyDescent="0.25">
      <c r="A101" s="25" t="str">
        <f t="shared" si="13"/>
        <v>B024468</v>
      </c>
      <c r="B101" s="25" t="str">
        <f t="shared" si="13"/>
        <v>B068</v>
      </c>
      <c r="C101" s="25" t="str">
        <f t="shared" si="13"/>
        <v>Termoeconomia</v>
      </c>
      <c r="D101" s="25" t="str">
        <f t="shared" si="13"/>
        <v>ING-IND/09</v>
      </c>
      <c r="E101" s="25">
        <f t="shared" si="13"/>
        <v>6</v>
      </c>
      <c r="F101" s="25">
        <f t="shared" si="13"/>
        <v>1</v>
      </c>
      <c r="G101" s="25">
        <f t="shared" si="13"/>
        <v>1</v>
      </c>
      <c r="H101" s="25" t="str">
        <f t="shared" si="13"/>
        <v>B028716</v>
      </c>
      <c r="I101" s="25" t="str">
        <f t="shared" si="13"/>
        <v/>
      </c>
      <c r="J101">
        <f>IF($A101="",0,COUNTIF(InserimentoEsami!$A$17:$A$53,ElencoEsami!$A101)+IF($H101="",0,COUNTIF(InserimentoEsami!$A$17:$A$53,$H101)+IF($I101="",0,COUNTIF(InserimentoEsami!$A$17:$A$53,$I101))))</f>
        <v>0</v>
      </c>
      <c r="K101">
        <f>IF($A101="",0,COUNTIF(InserimentoEsami!$A$17:$A$53,$A101))</f>
        <v>0</v>
      </c>
    </row>
    <row r="102" spans="1:11" x14ac:dyDescent="0.25">
      <c r="A102" s="25" t="str">
        <f t="shared" si="13"/>
        <v>B020728</v>
      </c>
      <c r="B102" s="25" t="str">
        <f t="shared" si="13"/>
        <v>B068</v>
      </c>
      <c r="C102" s="25" t="str">
        <f t="shared" si="13"/>
        <v>Gestione Industriale dell’Energia (6 CFU)</v>
      </c>
      <c r="D102" s="25" t="str">
        <f t="shared" si="13"/>
        <v>ING-IND/09</v>
      </c>
      <c r="E102" s="25">
        <f t="shared" si="13"/>
        <v>6</v>
      </c>
      <c r="F102" s="25">
        <f t="shared" si="13"/>
        <v>1</v>
      </c>
      <c r="G102" s="25">
        <f t="shared" si="13"/>
        <v>2</v>
      </c>
      <c r="H102" s="25" t="str">
        <f t="shared" si="13"/>
        <v>B014753</v>
      </c>
      <c r="I102" s="25" t="str">
        <f t="shared" si="13"/>
        <v/>
      </c>
      <c r="J102">
        <f>IF($A102="",0,COUNTIF(InserimentoEsami!$A$17:$A$53,ElencoEsami!$A102)+IF($H102="",0,COUNTIF(InserimentoEsami!$A$17:$A$53,$H102)+IF($I102="",0,COUNTIF(InserimentoEsami!$A$17:$A$53,$I102))))</f>
        <v>0</v>
      </c>
      <c r="K102">
        <f>IF($A102="",0,COUNTIF(InserimentoEsami!$A$17:$A$53,$A102))</f>
        <v>0</v>
      </c>
    </row>
    <row r="103" spans="1:11" x14ac:dyDescent="0.25">
      <c r="A103" s="25" t="str">
        <f t="shared" si="13"/>
        <v>B010608</v>
      </c>
      <c r="B103" s="25" t="str">
        <f t="shared" si="13"/>
        <v>B068</v>
      </c>
      <c r="C103" s="25" t="str">
        <f t="shared" si="13"/>
        <v>Energie Rinnovabili</v>
      </c>
      <c r="D103" s="25" t="str">
        <f t="shared" si="13"/>
        <v>ING-IND/09</v>
      </c>
      <c r="E103" s="25">
        <f t="shared" si="13"/>
        <v>6</v>
      </c>
      <c r="F103" s="25">
        <f t="shared" si="13"/>
        <v>1</v>
      </c>
      <c r="G103" s="25">
        <f t="shared" si="13"/>
        <v>2</v>
      </c>
      <c r="H103" s="25" t="str">
        <f t="shared" si="13"/>
        <v/>
      </c>
      <c r="I103" s="25" t="str">
        <f t="shared" si="13"/>
        <v/>
      </c>
      <c r="J103">
        <f>IF($A103="",0,COUNTIF(InserimentoEsami!$A$17:$A$53,ElencoEsami!$A103)+IF($H103="",0,COUNTIF(InserimentoEsami!$A$17:$A$53,$H103)+IF($I103="",0,COUNTIF(InserimentoEsami!$A$17:$A$53,$I103))))</f>
        <v>0</v>
      </c>
      <c r="K103">
        <f>IF($A103="",0,COUNTIF(InserimentoEsami!$A$17:$A$53,$A103))</f>
        <v>0</v>
      </c>
    </row>
    <row r="104" spans="1:11" x14ac:dyDescent="0.25">
      <c r="A104" s="25" t="str">
        <f t="shared" si="13"/>
        <v>B019242</v>
      </c>
      <c r="B104" s="25" t="str">
        <f t="shared" si="13"/>
        <v>B068</v>
      </c>
      <c r="C104" s="25" t="str">
        <f t="shared" si="13"/>
        <v>Tecnologie Innovative per l’uso e conversione dell’energia solare</v>
      </c>
      <c r="D104" s="25" t="str">
        <f t="shared" si="13"/>
        <v>ING-IND/09</v>
      </c>
      <c r="E104" s="25">
        <f t="shared" si="13"/>
        <v>6</v>
      </c>
      <c r="F104" s="25">
        <f t="shared" si="13"/>
        <v>1</v>
      </c>
      <c r="G104" s="25">
        <f t="shared" si="13"/>
        <v>1</v>
      </c>
      <c r="H104" s="25" t="str">
        <f t="shared" si="13"/>
        <v/>
      </c>
      <c r="I104" s="25" t="str">
        <f t="shared" si="13"/>
        <v/>
      </c>
      <c r="J104">
        <f>IF($A104="",0,COUNTIF(InserimentoEsami!$A$17:$A$53,ElencoEsami!$A104)+IF($H104="",0,COUNTIF(InserimentoEsami!$A$17:$A$53,$H104)+IF($I104="",0,COUNTIF(InserimentoEsami!$A$17:$A$53,$I104))))</f>
        <v>0</v>
      </c>
      <c r="K104">
        <f>IF($A104="",0,COUNTIF(InserimentoEsami!$A$17:$A$53,$A104))</f>
        <v>0</v>
      </c>
    </row>
    <row r="105" spans="1:11" x14ac:dyDescent="0.25">
      <c r="A105" s="25" t="str">
        <f t="shared" si="13"/>
        <v>B019243</v>
      </c>
      <c r="B105" s="25" t="str">
        <f t="shared" si="13"/>
        <v>B068</v>
      </c>
      <c r="C105" s="25" t="str">
        <f t="shared" si="13"/>
        <v>Tecnologie e processi per la conversione energetica delle biomasse</v>
      </c>
      <c r="D105" s="25" t="str">
        <f t="shared" si="13"/>
        <v>ING-IND/09</v>
      </c>
      <c r="E105" s="25">
        <f t="shared" si="13"/>
        <v>6</v>
      </c>
      <c r="F105" s="25">
        <f t="shared" si="13"/>
        <v>1</v>
      </c>
      <c r="G105" s="25">
        <f t="shared" si="13"/>
        <v>2</v>
      </c>
      <c r="H105" s="25" t="str">
        <f t="shared" si="13"/>
        <v/>
      </c>
      <c r="I105" s="25" t="str">
        <f t="shared" si="13"/>
        <v/>
      </c>
      <c r="J105">
        <f>IF($A105="",0,COUNTIF(InserimentoEsami!$A$17:$A$53,ElencoEsami!$A105)+IF($H105="",0,COUNTIF(InserimentoEsami!$A$17:$A$53,$H105)+IF($I105="",0,COUNTIF(InserimentoEsami!$A$17:$A$53,$I105))))</f>
        <v>0</v>
      </c>
      <c r="K105">
        <f>IF($A105="",0,COUNTIF(InserimentoEsami!$A$17:$A$53,$A105))</f>
        <v>0</v>
      </c>
    </row>
    <row r="106" spans="1:11" x14ac:dyDescent="0.25">
      <c r="A106" s="25" t="str">
        <f t="shared" si="13"/>
        <v/>
      </c>
      <c r="B106" s="25" t="str">
        <f t="shared" si="13"/>
        <v/>
      </c>
      <c r="C106" s="25" t="str">
        <f t="shared" si="13"/>
        <v/>
      </c>
      <c r="D106" s="25" t="str">
        <f t="shared" si="13"/>
        <v>ING-IND/09</v>
      </c>
      <c r="E106" s="25" t="str">
        <f t="shared" si="13"/>
        <v/>
      </c>
      <c r="F106" s="25" t="str">
        <f t="shared" si="13"/>
        <v/>
      </c>
      <c r="G106" s="25" t="str">
        <f t="shared" si="13"/>
        <v/>
      </c>
      <c r="H106" s="25" t="str">
        <f t="shared" si="13"/>
        <v/>
      </c>
      <c r="I106" s="25" t="str">
        <f t="shared" si="13"/>
        <v/>
      </c>
      <c r="J106">
        <f>IF($A106="",0,COUNTIF(InserimentoEsami!$A$17:$A$53,ElencoEsami!$A106)+IF($H106="",0,COUNTIF(InserimentoEsami!$A$17:$A$53,$H106)+IF($I106="",0,COUNTIF(InserimentoEsami!$A$17:$A$53,$I106))))</f>
        <v>0</v>
      </c>
      <c r="K106">
        <f>IF($A106="",0,COUNTIF(InserimentoEsami!$A$17:$A$53,$A106))</f>
        <v>0</v>
      </c>
    </row>
    <row r="107" spans="1:11" x14ac:dyDescent="0.25">
      <c r="A107" s="26" t="str">
        <f t="shared" si="13"/>
        <v/>
      </c>
      <c r="B107" s="26" t="str">
        <f t="shared" si="13"/>
        <v/>
      </c>
      <c r="C107" s="26" t="str">
        <f t="shared" si="13"/>
        <v/>
      </c>
      <c r="D107" s="26" t="str">
        <f t="shared" si="13"/>
        <v>ING-IND/09</v>
      </c>
      <c r="E107" s="26" t="str">
        <f t="shared" si="13"/>
        <v/>
      </c>
      <c r="F107" s="26" t="str">
        <f t="shared" si="13"/>
        <v/>
      </c>
      <c r="G107" s="26" t="str">
        <f t="shared" si="13"/>
        <v/>
      </c>
      <c r="H107" s="26" t="str">
        <f t="shared" si="13"/>
        <v/>
      </c>
      <c r="I107" s="26" t="str">
        <f t="shared" si="13"/>
        <v/>
      </c>
      <c r="J107">
        <f>IF($A107="",0,COUNTIF(InserimentoEsami!$A$17:$A$53,ElencoEsami!$A107)+IF($H107="",0,COUNTIF(InserimentoEsami!$A$17:$A$53,$H107)+IF($I107="",0,COUNTIF(InserimentoEsami!$A$17:$A$53,$I107))))</f>
        <v>0</v>
      </c>
      <c r="K107">
        <f>IF($A107="",0,COUNTIF(InserimentoEsami!$A$17:$A$53,$A107))</f>
        <v>0</v>
      </c>
    </row>
    <row r="108" spans="1:11" x14ac:dyDescent="0.25">
      <c r="A108" s="24" t="str">
        <f>IF(A49="","",A49)</f>
        <v>B010602</v>
      </c>
      <c r="B108" s="24" t="str">
        <f t="shared" ref="B108:I108" si="14">IF(B49="","",B49)</f>
        <v>B068</v>
      </c>
      <c r="C108" s="24" t="str">
        <f t="shared" si="14"/>
        <v>Scambio Termico e Combustione nelle Macchine</v>
      </c>
      <c r="D108" s="24" t="str">
        <f t="shared" si="14"/>
        <v>ING-IND/08</v>
      </c>
      <c r="E108" s="24">
        <f t="shared" si="14"/>
        <v>6</v>
      </c>
      <c r="F108" s="24">
        <f t="shared" si="14"/>
        <v>2</v>
      </c>
      <c r="G108" s="24">
        <f t="shared" si="14"/>
        <v>1</v>
      </c>
      <c r="H108" s="24" t="str">
        <f t="shared" si="14"/>
        <v>B019228</v>
      </c>
      <c r="I108" s="24" t="str">
        <f t="shared" si="14"/>
        <v/>
      </c>
      <c r="J108">
        <f>IF($A108="",0,COUNTIF(InserimentoEsami!$A$17:$A$53,ElencoEsami!$A108)+IF($H108="",0,COUNTIF(InserimentoEsami!$A$17:$A$53,$H108)+IF($I108="",0,COUNTIF(InserimentoEsami!$A$17:$A$53,$I108))))</f>
        <v>0</v>
      </c>
      <c r="K108">
        <f>IF($A108="",0,COUNTIF(InserimentoEsami!$A$17:$A$53,$A108))</f>
        <v>0</v>
      </c>
    </row>
    <row r="109" spans="1:11" x14ac:dyDescent="0.25">
      <c r="A109" s="25" t="str">
        <f t="shared" ref="A109:I117" si="15">IF(A50="","",A50)</f>
        <v>B010600</v>
      </c>
      <c r="B109" s="25" t="str">
        <f t="shared" si="15"/>
        <v>B068</v>
      </c>
      <c r="C109" s="25" t="str">
        <f t="shared" si="15"/>
        <v>Sperimentazione sulle Macchine</v>
      </c>
      <c r="D109" s="25" t="str">
        <f t="shared" si="15"/>
        <v>ING-IND/08</v>
      </c>
      <c r="E109" s="25">
        <f t="shared" si="15"/>
        <v>6</v>
      </c>
      <c r="F109" s="25">
        <f t="shared" si="15"/>
        <v>2</v>
      </c>
      <c r="G109" s="25">
        <f t="shared" si="15"/>
        <v>2</v>
      </c>
      <c r="H109" s="25" t="str">
        <f t="shared" si="15"/>
        <v>B019229</v>
      </c>
      <c r="I109" s="25" t="str">
        <f t="shared" si="15"/>
        <v>B024524</v>
      </c>
      <c r="J109">
        <f>IF($A109="",0,COUNTIF(InserimentoEsami!$A$17:$A$53,ElencoEsami!$A109)+IF($H109="",0,COUNTIF(InserimentoEsami!$A$17:$A$53,$H109)+IF($I109="",0,COUNTIF(InserimentoEsami!$A$17:$A$53,$I109))))</f>
        <v>0</v>
      </c>
      <c r="K109">
        <f>IF($A109="",0,COUNTIF(InserimentoEsami!$A$17:$A$53,$A109))</f>
        <v>0</v>
      </c>
    </row>
    <row r="110" spans="1:11" x14ac:dyDescent="0.25">
      <c r="A110" s="25" t="str">
        <f t="shared" si="15"/>
        <v>B020727</v>
      </c>
      <c r="B110" s="25" t="str">
        <f t="shared" si="15"/>
        <v>B068</v>
      </c>
      <c r="C110" s="25" t="str">
        <f t="shared" si="15"/>
        <v>Turbomacchine (6 CFU)</v>
      </c>
      <c r="D110" s="25" t="str">
        <f t="shared" si="15"/>
        <v>ING-IND/08</v>
      </c>
      <c r="E110" s="25">
        <f t="shared" si="15"/>
        <v>6</v>
      </c>
      <c r="F110" s="25">
        <f t="shared" si="15"/>
        <v>2</v>
      </c>
      <c r="G110" s="25">
        <f t="shared" si="15"/>
        <v>2</v>
      </c>
      <c r="H110" s="25" t="str">
        <f t="shared" si="15"/>
        <v>B010596</v>
      </c>
      <c r="I110" s="25" t="str">
        <f t="shared" si="15"/>
        <v/>
      </c>
      <c r="J110">
        <f>IF($A110="",0,COUNTIF(InserimentoEsami!$A$17:$A$53,ElencoEsami!$A110)+IF($H110="",0,COUNTIF(InserimentoEsami!$A$17:$A$53,$H110)+IF($I110="",0,COUNTIF(InserimentoEsami!$A$17:$A$53,$I110))))</f>
        <v>0</v>
      </c>
      <c r="K110">
        <f>IF($A110="",0,COUNTIF(InserimentoEsami!$A$17:$A$53,$A110))</f>
        <v>0</v>
      </c>
    </row>
    <row r="111" spans="1:11" x14ac:dyDescent="0.25">
      <c r="A111" s="25" t="str">
        <f t="shared" si="15"/>
        <v>B020726</v>
      </c>
      <c r="B111" s="25" t="str">
        <f t="shared" si="15"/>
        <v>B068</v>
      </c>
      <c r="C111" s="25" t="str">
        <f t="shared" si="15"/>
        <v>Fluidodinamica delle Macchine (6CFU) -OLD-</v>
      </c>
      <c r="D111" s="25" t="str">
        <f t="shared" si="15"/>
        <v>ING-IND/08</v>
      </c>
      <c r="E111" s="25">
        <f t="shared" si="15"/>
        <v>6</v>
      </c>
      <c r="F111" s="25">
        <f t="shared" si="15"/>
        <v>2</v>
      </c>
      <c r="G111" s="25">
        <f t="shared" si="15"/>
        <v>2</v>
      </c>
      <c r="H111" s="25" t="str">
        <f t="shared" si="15"/>
        <v/>
      </c>
      <c r="I111" s="25" t="str">
        <f t="shared" si="15"/>
        <v/>
      </c>
      <c r="J111">
        <f>IF($A111="",0,COUNTIF(InserimentoEsami!$A$17:$A$53,ElencoEsami!$A111)+IF($H111="",0,COUNTIF(InserimentoEsami!$A$17:$A$53,$H111)+IF($I111="",0,COUNTIF(InserimentoEsami!$A$17:$A$53,$I111))))</f>
        <v>0</v>
      </c>
      <c r="K111">
        <f>IF($A111="",0,COUNTIF(InserimentoEsami!$A$17:$A$53,$A111))</f>
        <v>0</v>
      </c>
    </row>
    <row r="112" spans="1:11" x14ac:dyDescent="0.25">
      <c r="A112" s="25" t="str">
        <f t="shared" si="15"/>
        <v>B019233</v>
      </c>
      <c r="B112" s="25" t="str">
        <f t="shared" si="15"/>
        <v>B068</v>
      </c>
      <c r="C112" s="25" t="str">
        <f t="shared" si="15"/>
        <v>Combustione nelle Turbine a Gas Aeronautiche</v>
      </c>
      <c r="D112" s="25" t="str">
        <f t="shared" si="15"/>
        <v>ING-IND/08</v>
      </c>
      <c r="E112" s="25">
        <f t="shared" si="15"/>
        <v>6</v>
      </c>
      <c r="F112" s="25">
        <f t="shared" si="15"/>
        <v>2</v>
      </c>
      <c r="G112" s="25">
        <f t="shared" si="15"/>
        <v>2</v>
      </c>
      <c r="H112" s="25" t="str">
        <f t="shared" si="15"/>
        <v/>
      </c>
      <c r="I112" s="25" t="str">
        <f t="shared" si="15"/>
        <v/>
      </c>
      <c r="J112">
        <f>IF($A112="",0,COUNTIF(InserimentoEsami!$A$17:$A$53,ElencoEsami!$A112)+IF($H112="",0,COUNTIF(InserimentoEsami!$A$17:$A$53,$H112)+IF($I112="",0,COUNTIF(InserimentoEsami!$A$17:$A$53,$I112))))</f>
        <v>0</v>
      </c>
      <c r="K112">
        <f>IF($A112="",0,COUNTIF(InserimentoEsami!$A$17:$A$53,$A112))</f>
        <v>0</v>
      </c>
    </row>
    <row r="113" spans="1:11" x14ac:dyDescent="0.25">
      <c r="A113" s="25" t="str">
        <f t="shared" si="15"/>
        <v>B019235</v>
      </c>
      <c r="B113" s="25" t="str">
        <f t="shared" si="15"/>
        <v>B068</v>
      </c>
      <c r="C113" s="25" t="str">
        <f t="shared" si="15"/>
        <v>Aerodinamica delle Turbine a Gas Aeronautiche</v>
      </c>
      <c r="D113" s="25" t="str">
        <f t="shared" si="15"/>
        <v>ING-IND/08</v>
      </c>
      <c r="E113" s="25">
        <f t="shared" si="15"/>
        <v>6</v>
      </c>
      <c r="F113" s="25">
        <f t="shared" si="15"/>
        <v>2</v>
      </c>
      <c r="G113" s="25">
        <f t="shared" si="15"/>
        <v>1</v>
      </c>
      <c r="H113" s="25" t="str">
        <f t="shared" si="15"/>
        <v/>
      </c>
      <c r="I113" s="25" t="str">
        <f t="shared" si="15"/>
        <v/>
      </c>
      <c r="J113">
        <f>IF($A113="",0,COUNTIF(InserimentoEsami!$A$17:$A$53,ElencoEsami!$A113)+IF($H113="",0,COUNTIF(InserimentoEsami!$A$17:$A$53,$H113)+IF($I113="",0,COUNTIF(InserimentoEsami!$A$17:$A$53,$I113))))</f>
        <v>0</v>
      </c>
      <c r="K113">
        <f>IF($A113="",0,COUNTIF(InserimentoEsami!$A$17:$A$53,$A113))</f>
        <v>0</v>
      </c>
    </row>
    <row r="114" spans="1:11" x14ac:dyDescent="0.25">
      <c r="A114" s="25" t="str">
        <f t="shared" si="15"/>
        <v>B026246</v>
      </c>
      <c r="B114" s="25" t="str">
        <f t="shared" si="15"/>
        <v>B068</v>
      </c>
      <c r="C114" s="25" t="str">
        <f t="shared" si="15"/>
        <v>Sviluppo e Innovazione nei motori a Combustione interna</v>
      </c>
      <c r="D114" s="25" t="str">
        <f t="shared" si="15"/>
        <v>ING-IND/08</v>
      </c>
      <c r="E114" s="25">
        <f t="shared" si="15"/>
        <v>6</v>
      </c>
      <c r="F114" s="25">
        <f t="shared" si="15"/>
        <v>2</v>
      </c>
      <c r="G114" s="25">
        <f t="shared" si="15"/>
        <v>2</v>
      </c>
      <c r="H114" s="25" t="str">
        <f t="shared" si="15"/>
        <v/>
      </c>
      <c r="I114" s="25" t="str">
        <f t="shared" si="15"/>
        <v/>
      </c>
      <c r="J114">
        <f>IF($A114="",0,COUNTIF(InserimentoEsami!$A$17:$A$53,ElencoEsami!$A114)+IF($H114="",0,COUNTIF(InserimentoEsami!$A$17:$A$53,$H114)+IF($I114="",0,COUNTIF(InserimentoEsami!$A$17:$A$53,$I114))))</f>
        <v>0</v>
      </c>
      <c r="K114">
        <f>IF($A114="",0,COUNTIF(InserimentoEsami!$A$17:$A$53,$A114))</f>
        <v>0</v>
      </c>
    </row>
    <row r="115" spans="1:11" x14ac:dyDescent="0.25">
      <c r="A115" s="25" t="str">
        <f t="shared" si="15"/>
        <v>B027550</v>
      </c>
      <c r="B115" s="25" t="str">
        <f t="shared" si="15"/>
        <v>B068</v>
      </c>
      <c r="C115" s="25" t="str">
        <f t="shared" si="15"/>
        <v>Fluidodinamica Numerica per applicazioni industriali (6 CFU)</v>
      </c>
      <c r="D115" s="25" t="str">
        <f t="shared" si="15"/>
        <v>ING-IND/08</v>
      </c>
      <c r="E115" s="25">
        <f t="shared" si="15"/>
        <v>6</v>
      </c>
      <c r="F115" s="25">
        <f t="shared" si="15"/>
        <v>2</v>
      </c>
      <c r="G115" s="25">
        <f t="shared" si="15"/>
        <v>2</v>
      </c>
      <c r="H115" s="25" t="str">
        <f t="shared" si="15"/>
        <v/>
      </c>
      <c r="I115" s="25" t="str">
        <f t="shared" si="15"/>
        <v>B027547</v>
      </c>
      <c r="J115">
        <f>IF($A115="",0,COUNTIF(InserimentoEsami!$A$17:$A$53,ElencoEsami!$A115)+IF($H115="",0,COUNTIF(InserimentoEsami!$A$17:$A$53,$H115)+IF($I115="",0,COUNTIF(InserimentoEsami!$A$17:$A$53,$I115))))</f>
        <v>0</v>
      </c>
      <c r="K115">
        <f>IF($A115="",0,COUNTIF(InserimentoEsami!$A$17:$A$53,$A115))</f>
        <v>0</v>
      </c>
    </row>
    <row r="116" spans="1:11" x14ac:dyDescent="0.25">
      <c r="A116" s="25" t="str">
        <f t="shared" si="15"/>
        <v/>
      </c>
      <c r="B116" s="25" t="str">
        <f t="shared" si="15"/>
        <v/>
      </c>
      <c r="C116" s="25" t="str">
        <f t="shared" si="15"/>
        <v/>
      </c>
      <c r="D116" s="25" t="str">
        <f t="shared" si="15"/>
        <v>ING-IND/08</v>
      </c>
      <c r="E116" s="25" t="str">
        <f t="shared" si="15"/>
        <v/>
      </c>
      <c r="F116" s="25" t="str">
        <f t="shared" si="15"/>
        <v/>
      </c>
      <c r="G116" s="25" t="str">
        <f t="shared" si="15"/>
        <v/>
      </c>
      <c r="H116" s="25" t="str">
        <f t="shared" si="15"/>
        <v/>
      </c>
      <c r="I116" s="25" t="str">
        <f t="shared" si="15"/>
        <v/>
      </c>
      <c r="J116">
        <f>IF($A116="",0,COUNTIF(InserimentoEsami!$A$17:$A$53,ElencoEsami!$A116)+IF($H116="",0,COUNTIF(InserimentoEsami!$A$17:$A$53,$H116)+IF($I116="",0,COUNTIF(InserimentoEsami!$A$17:$A$53,$I116))))</f>
        <v>0</v>
      </c>
      <c r="K116">
        <f>IF($A116="",0,COUNTIF(InserimentoEsami!$A$17:$A$53,$A116))</f>
        <v>0</v>
      </c>
    </row>
    <row r="117" spans="1:11" x14ac:dyDescent="0.25">
      <c r="A117" s="26" t="str">
        <f>IF(A58="","",A58)</f>
        <v/>
      </c>
      <c r="B117" s="26" t="str">
        <f t="shared" si="15"/>
        <v/>
      </c>
      <c r="C117" s="26" t="str">
        <f t="shared" si="15"/>
        <v/>
      </c>
      <c r="D117" s="26" t="str">
        <f t="shared" si="15"/>
        <v>ING-IND/08</v>
      </c>
      <c r="E117" s="26" t="str">
        <f t="shared" si="15"/>
        <v/>
      </c>
      <c r="F117" s="26" t="str">
        <f t="shared" si="15"/>
        <v/>
      </c>
      <c r="G117" s="26" t="str">
        <f t="shared" si="15"/>
        <v/>
      </c>
      <c r="H117" s="26" t="str">
        <f t="shared" si="15"/>
        <v/>
      </c>
      <c r="I117" s="26" t="str">
        <f t="shared" si="15"/>
        <v/>
      </c>
      <c r="J117">
        <f>IF($A117="",0,COUNTIF(InserimentoEsami!$A$17:$A$53,ElencoEsami!$A117)+IF($H117="",0,COUNTIF(InserimentoEsami!$A$17:$A$53,$H117)+IF($I117="",0,COUNTIF(InserimentoEsami!$A$17:$A$53,$I117))))</f>
        <v>0</v>
      </c>
      <c r="K117">
        <f>IF($A117="",0,COUNTIF(InserimentoEsami!$A$17:$A$53,$A117))</f>
        <v>0</v>
      </c>
    </row>
    <row r="118" spans="1:11" x14ac:dyDescent="0.25">
      <c r="A118" s="22" t="str">
        <f>IF(A62="","",A62)</f>
        <v>B010610</v>
      </c>
      <c r="B118" s="22" t="str">
        <f t="shared" ref="B118:I118" si="16">IF(B62="","",B62)</f>
        <v>B068</v>
      </c>
      <c r="C118" s="22" t="str">
        <f t="shared" si="16"/>
        <v>Tecnica del Freddo</v>
      </c>
      <c r="D118" s="22" t="str">
        <f t="shared" si="16"/>
        <v>ING-IND/10</v>
      </c>
      <c r="E118" s="22">
        <f t="shared" si="16"/>
        <v>6</v>
      </c>
      <c r="F118" s="22">
        <f t="shared" si="16"/>
        <v>1</v>
      </c>
      <c r="G118" s="22">
        <f t="shared" si="16"/>
        <v>2</v>
      </c>
      <c r="H118" s="22" t="str">
        <f t="shared" si="16"/>
        <v/>
      </c>
      <c r="I118" s="22" t="str">
        <f t="shared" si="16"/>
        <v/>
      </c>
      <c r="J118">
        <f>IF($A118="",0,COUNTIF(InserimentoEsami!$A$17:$A$53,ElencoEsami!$A118)+IF($H118="",0,COUNTIF(InserimentoEsami!$A$17:$A$53,$H118)+IF($I118="",0,COUNTIF(InserimentoEsami!$A$17:$A$53,$I118))))</f>
        <v>0</v>
      </c>
      <c r="K118">
        <f>IF($A118="",0,COUNTIF(InserimentoEsami!$A$17:$A$53,$A118))</f>
        <v>0</v>
      </c>
    </row>
    <row r="119" spans="1:11" x14ac:dyDescent="0.25">
      <c r="A119" s="21" t="str">
        <f t="shared" ref="A119:I119" si="17">IF(A63="","",A63)</f>
        <v>B028717</v>
      </c>
      <c r="B119" s="21" t="str">
        <f t="shared" si="17"/>
        <v>B068</v>
      </c>
      <c r="C119" s="21" t="str">
        <f t="shared" si="17"/>
        <v>Impianti Tecnici Civili e Industriali</v>
      </c>
      <c r="D119" s="21" t="str">
        <f t="shared" si="17"/>
        <v>ING-IND/10</v>
      </c>
      <c r="E119" s="21">
        <f t="shared" si="17"/>
        <v>6</v>
      </c>
      <c r="F119" s="21">
        <f t="shared" si="17"/>
        <v>1</v>
      </c>
      <c r="G119" s="21">
        <f t="shared" si="17"/>
        <v>2</v>
      </c>
      <c r="H119" s="21" t="str">
        <f t="shared" si="17"/>
        <v/>
      </c>
      <c r="I119" s="21" t="str">
        <f t="shared" si="17"/>
        <v/>
      </c>
      <c r="J119">
        <f>IF($A119="",0,COUNTIF(InserimentoEsami!$A$17:$A$53,ElencoEsami!$A119)+IF($H119="",0,COUNTIF(InserimentoEsami!$A$17:$A$53,$H119)+IF($I119="",0,COUNTIF(InserimentoEsami!$A$17:$A$53,$I119))))</f>
        <v>0</v>
      </c>
      <c r="K119">
        <f>IF($A119="",0,COUNTIF(InserimentoEsami!$A$17:$A$53,$A119))</f>
        <v>0</v>
      </c>
    </row>
    <row r="120" spans="1:11" x14ac:dyDescent="0.25">
      <c r="A120" s="6" t="s">
        <v>106</v>
      </c>
      <c r="B120" s="6" t="s">
        <v>107</v>
      </c>
      <c r="C120" s="6" t="s">
        <v>108</v>
      </c>
      <c r="D120" s="6" t="s">
        <v>17</v>
      </c>
      <c r="E120" s="6">
        <v>6</v>
      </c>
      <c r="F120" s="6"/>
      <c r="G120" s="6">
        <v>2</v>
      </c>
      <c r="H120" s="6"/>
      <c r="I120" s="6"/>
      <c r="J120">
        <f>IF($A120="",0,COUNTIF(InserimentoEsami!$A$17:$A$53,ElencoEsami!$A120)+IF($H120="",0,COUNTIF(InserimentoEsami!$A$17:$A$53,$H120)+IF($I120="",0,COUNTIF(InserimentoEsami!$A$17:$A$53,$I120))))</f>
        <v>0</v>
      </c>
      <c r="K120">
        <f>IF($A120="",0,COUNTIF(InserimentoEsami!$A$17:$A$53,$A120))</f>
        <v>0</v>
      </c>
    </row>
    <row r="121" spans="1:11" x14ac:dyDescent="0.25">
      <c r="A121" s="6" t="s">
        <v>109</v>
      </c>
      <c r="B121" s="6" t="s">
        <v>110</v>
      </c>
      <c r="C121" s="6" t="s">
        <v>111</v>
      </c>
      <c r="D121" s="6" t="s">
        <v>112</v>
      </c>
      <c r="E121" s="6">
        <v>6</v>
      </c>
      <c r="F121" s="6"/>
      <c r="G121" s="6">
        <v>2</v>
      </c>
      <c r="H121" s="6"/>
      <c r="I121" s="6"/>
      <c r="J121">
        <f>IF($A121="",0,COUNTIF(InserimentoEsami!$A$17:$A$53,ElencoEsami!$A121)+IF($H121="",0,COUNTIF(InserimentoEsami!$A$17:$A$53,$H121)+IF($I121="",0,COUNTIF(InserimentoEsami!$A$17:$A$53,$I121))))</f>
        <v>0</v>
      </c>
      <c r="K121">
        <f>IF($A121="",0,COUNTIF(InserimentoEsami!$A$17:$A$53,$A121))</f>
        <v>0</v>
      </c>
    </row>
    <row r="122" spans="1:11" x14ac:dyDescent="0.25">
      <c r="A122" s="6" t="s">
        <v>113</v>
      </c>
      <c r="B122" s="6" t="s">
        <v>114</v>
      </c>
      <c r="C122" s="6" t="s">
        <v>115</v>
      </c>
      <c r="D122" s="6" t="s">
        <v>112</v>
      </c>
      <c r="E122" s="6">
        <v>6</v>
      </c>
      <c r="F122" s="6"/>
      <c r="G122" s="6">
        <v>2</v>
      </c>
      <c r="H122" s="6"/>
      <c r="I122" s="6"/>
      <c r="J122">
        <f>IF($A122="",0,COUNTIF(InserimentoEsami!$A$17:$A$53,ElencoEsami!$A122)+IF($H122="",0,COUNTIF(InserimentoEsami!$A$17:$A$53,$H122)+IF($I122="",0,COUNTIF(InserimentoEsami!$A$17:$A$53,$I122))))</f>
        <v>0</v>
      </c>
      <c r="K122">
        <f>IF($A122="",0,COUNTIF(InserimentoEsami!$A$17:$A$53,$A122))</f>
        <v>0</v>
      </c>
    </row>
    <row r="123" spans="1:11" x14ac:dyDescent="0.25">
      <c r="A123" s="6" t="s">
        <v>116</v>
      </c>
      <c r="B123" s="6" t="s">
        <v>114</v>
      </c>
      <c r="C123" s="6" t="s">
        <v>117</v>
      </c>
      <c r="D123" s="6" t="s">
        <v>112</v>
      </c>
      <c r="E123" s="6">
        <v>6</v>
      </c>
      <c r="F123" s="6"/>
      <c r="G123" s="6">
        <v>2</v>
      </c>
      <c r="H123" s="6"/>
      <c r="I123" s="6"/>
      <c r="J123">
        <f>IF($A123="",0,COUNTIF(InserimentoEsami!$A$17:$A$53,ElencoEsami!$A123)+IF($H123="",0,COUNTIF(InserimentoEsami!$A$17:$A$53,$H123)+IF($I123="",0,COUNTIF(InserimentoEsami!$A$17:$A$53,$I123))))</f>
        <v>0</v>
      </c>
      <c r="K123">
        <f>IF($A123="",0,COUNTIF(InserimentoEsami!$A$17:$A$53,$A123))</f>
        <v>0</v>
      </c>
    </row>
    <row r="124" spans="1:11" x14ac:dyDescent="0.25">
      <c r="A124" s="6" t="s">
        <v>118</v>
      </c>
      <c r="B124" s="6" t="s">
        <v>110</v>
      </c>
      <c r="C124" s="6" t="s">
        <v>119</v>
      </c>
      <c r="D124" s="6" t="s">
        <v>25</v>
      </c>
      <c r="E124" s="6">
        <v>6</v>
      </c>
      <c r="F124" s="6"/>
      <c r="G124" s="6">
        <v>1</v>
      </c>
      <c r="H124" s="6"/>
      <c r="I124" s="6"/>
      <c r="J124">
        <f>IF($A124="",0,COUNTIF(InserimentoEsami!$A$17:$A$53,ElencoEsami!$A124)+IF($H124="",0,COUNTIF(InserimentoEsami!$A$17:$A$53,$H124)+IF($I124="",0,COUNTIF(InserimentoEsami!$A$17:$A$53,$I124))))</f>
        <v>0</v>
      </c>
      <c r="K124">
        <f>IF($A124="",0,COUNTIF(InserimentoEsami!$A$17:$A$53,$A124))</f>
        <v>0</v>
      </c>
    </row>
    <row r="125" spans="1:11" x14ac:dyDescent="0.25">
      <c r="A125" s="6" t="s">
        <v>120</v>
      </c>
      <c r="B125" s="6" t="s">
        <v>110</v>
      </c>
      <c r="C125" s="6" t="s">
        <v>121</v>
      </c>
      <c r="D125" s="6" t="s">
        <v>122</v>
      </c>
      <c r="E125" s="6">
        <v>6</v>
      </c>
      <c r="F125" s="6"/>
      <c r="G125" s="6">
        <v>1</v>
      </c>
      <c r="H125" s="6"/>
      <c r="I125" s="6"/>
      <c r="J125">
        <f>IF($A125="",0,COUNTIF(InserimentoEsami!$A$17:$A$53,ElencoEsami!$A125)+IF($H125="",0,COUNTIF(InserimentoEsami!$A$17:$A$53,$H125)+IF($I125="",0,COUNTIF(InserimentoEsami!$A$17:$A$53,$I125))))</f>
        <v>0</v>
      </c>
      <c r="K125">
        <f>IF($A125="",0,COUNTIF(InserimentoEsami!$A$17:$A$53,$A125))</f>
        <v>0</v>
      </c>
    </row>
    <row r="126" spans="1:11" x14ac:dyDescent="0.25">
      <c r="A126" s="6" t="s">
        <v>123</v>
      </c>
      <c r="B126" s="6" t="s">
        <v>110</v>
      </c>
      <c r="C126" s="6" t="s">
        <v>124</v>
      </c>
      <c r="D126" s="6" t="s">
        <v>37</v>
      </c>
      <c r="E126" s="6">
        <v>6</v>
      </c>
      <c r="F126" s="6"/>
      <c r="G126" s="6">
        <v>1</v>
      </c>
      <c r="H126" s="6"/>
      <c r="I126" s="6"/>
      <c r="J126">
        <f>IF($A126="",0,COUNTIF(InserimentoEsami!$A$17:$A$53,ElencoEsami!$A126)+IF($H126="",0,COUNTIF(InserimentoEsami!$A$17:$A$53,$H126)+IF($I126="",0,COUNTIF(InserimentoEsami!$A$17:$A$53,$I126))))</f>
        <v>0</v>
      </c>
      <c r="K126">
        <f>IF($A126="",0,COUNTIF(InserimentoEsami!$A$17:$A$53,$A126))</f>
        <v>0</v>
      </c>
    </row>
    <row r="127" spans="1:11" x14ac:dyDescent="0.25">
      <c r="A127" s="6" t="s">
        <v>125</v>
      </c>
      <c r="B127" s="6" t="s">
        <v>110</v>
      </c>
      <c r="C127" s="6" t="s">
        <v>126</v>
      </c>
      <c r="D127" s="6" t="s">
        <v>34</v>
      </c>
      <c r="E127" s="6">
        <v>6</v>
      </c>
      <c r="F127" s="6"/>
      <c r="G127" s="6">
        <v>2</v>
      </c>
      <c r="H127" s="6"/>
      <c r="I127" s="6"/>
      <c r="J127">
        <f>IF($A127="",0,COUNTIF(InserimentoEsami!$A$17:$A$53,ElencoEsami!$A127)+IF($H127="",0,COUNTIF(InserimentoEsami!$A$17:$A$53,$H127)+IF($I127="",0,COUNTIF(InserimentoEsami!$A$17:$A$53,$I127))))</f>
        <v>0</v>
      </c>
      <c r="K127">
        <f>IF($A127="",0,COUNTIF(InserimentoEsami!$A$17:$A$53,$A127))</f>
        <v>0</v>
      </c>
    </row>
    <row r="128" spans="1:11" x14ac:dyDescent="0.25">
      <c r="A128" s="6"/>
      <c r="B128" s="6"/>
      <c r="C128" s="6"/>
      <c r="D128" s="6"/>
      <c r="E128" s="6"/>
      <c r="F128" s="6"/>
      <c r="G128" s="6"/>
      <c r="H128" s="6"/>
      <c r="I128" s="6"/>
      <c r="J128">
        <f>IF($A128="",0,COUNTIF(InserimentoEsami!$A$17:$A$53,ElencoEsami!$A128)+IF($H128="",0,COUNTIF(InserimentoEsami!$A$17:$A$53,$H128)+IF($I128="",0,COUNTIF(InserimentoEsami!$A$17:$A$53,$I128))))</f>
        <v>0</v>
      </c>
      <c r="K128">
        <f>IF($A128="",0,COUNTIF(InserimentoEsami!$A$17:$A$53,$A128))</f>
        <v>0</v>
      </c>
    </row>
    <row r="129" spans="1:11" x14ac:dyDescent="0.25">
      <c r="A129" s="6" t="s">
        <v>127</v>
      </c>
      <c r="B129" s="6" t="s">
        <v>107</v>
      </c>
      <c r="C129" s="6" t="s">
        <v>128</v>
      </c>
      <c r="D129" s="6" t="s">
        <v>17</v>
      </c>
      <c r="E129" s="6">
        <v>6</v>
      </c>
      <c r="F129" s="6"/>
      <c r="G129" s="6">
        <v>1</v>
      </c>
      <c r="H129" s="6"/>
      <c r="I129" s="6"/>
      <c r="J129">
        <f>IF($A129="",0,COUNTIF(InserimentoEsami!$A$17:$A$53,ElencoEsami!$A129)+IF($H129="",0,COUNTIF(InserimentoEsami!$A$17:$A$53,$H129)+IF($I129="",0,COUNTIF(InserimentoEsami!$A$17:$A$53,$I129))))</f>
        <v>0</v>
      </c>
      <c r="K129">
        <f>IF($A129="",0,COUNTIF(InserimentoEsami!$A$17:$A$53,$A129))</f>
        <v>0</v>
      </c>
    </row>
    <row r="130" spans="1:11" x14ac:dyDescent="0.25">
      <c r="A130" s="6" t="s">
        <v>129</v>
      </c>
      <c r="B130" s="6" t="s">
        <v>107</v>
      </c>
      <c r="C130" s="6" t="s">
        <v>130</v>
      </c>
      <c r="D130" s="6" t="s">
        <v>131</v>
      </c>
      <c r="E130" s="6">
        <v>6</v>
      </c>
      <c r="F130" s="6"/>
      <c r="G130" s="6">
        <v>2</v>
      </c>
      <c r="H130" s="6"/>
      <c r="I130" s="6"/>
      <c r="J130">
        <f>IF($A130="",0,COUNTIF(InserimentoEsami!$A$17:$A$53,ElencoEsami!$A130)+IF($H130="",0,COUNTIF(InserimentoEsami!$A$17:$A$53,$H130)+IF($I130="",0,COUNTIF(InserimentoEsami!$A$17:$A$53,$I130))))</f>
        <v>0</v>
      </c>
      <c r="K130">
        <f>IF($A130="",0,COUNTIF(InserimentoEsami!$A$17:$A$53,$A130))</f>
        <v>0</v>
      </c>
    </row>
    <row r="131" spans="1:11" x14ac:dyDescent="0.25">
      <c r="A131" s="6" t="s">
        <v>132</v>
      </c>
      <c r="B131" s="6" t="s">
        <v>107</v>
      </c>
      <c r="C131" s="6" t="s">
        <v>133</v>
      </c>
      <c r="D131" s="6" t="s">
        <v>12</v>
      </c>
      <c r="E131" s="6">
        <v>6</v>
      </c>
      <c r="F131" s="6"/>
      <c r="G131" s="6">
        <v>2</v>
      </c>
      <c r="H131" s="6"/>
      <c r="I131" s="6"/>
      <c r="J131">
        <f>IF($A131="",0,COUNTIF(InserimentoEsami!$A$17:$A$53,ElencoEsami!$A131)+IF($H131="",0,COUNTIF(InserimentoEsami!$A$17:$A$53,$H131)+IF($I131="",0,COUNTIF(InserimentoEsami!$A$17:$A$53,$I131))))</f>
        <v>0</v>
      </c>
      <c r="K131">
        <f>IF($A131="",0,COUNTIF(InserimentoEsami!$A$17:$A$53,$A131))</f>
        <v>0</v>
      </c>
    </row>
    <row r="132" spans="1:11" x14ac:dyDescent="0.25">
      <c r="A132" s="6" t="s">
        <v>134</v>
      </c>
      <c r="B132" s="6" t="s">
        <v>107</v>
      </c>
      <c r="C132" s="6" t="s">
        <v>135</v>
      </c>
      <c r="D132" s="6" t="s">
        <v>12</v>
      </c>
      <c r="E132" s="6">
        <v>6</v>
      </c>
      <c r="F132" s="6"/>
      <c r="G132" s="6">
        <v>1</v>
      </c>
      <c r="H132" s="6"/>
      <c r="I132" s="6"/>
      <c r="J132">
        <f>IF($A132="",0,COUNTIF(InserimentoEsami!$A$17:$A$53,ElencoEsami!$A132)+IF($H132="",0,COUNTIF(InserimentoEsami!$A$17:$A$53,$H132)+IF($I132="",0,COUNTIF(InserimentoEsami!$A$17:$A$53,$I132))))</f>
        <v>0</v>
      </c>
      <c r="K132">
        <f>IF($A132="",0,COUNTIF(InserimentoEsami!$A$17:$A$53,$A132))</f>
        <v>0</v>
      </c>
    </row>
    <row r="133" spans="1:11" x14ac:dyDescent="0.25">
      <c r="A133" s="6" t="s">
        <v>136</v>
      </c>
      <c r="B133" s="6" t="s">
        <v>107</v>
      </c>
      <c r="C133" s="6" t="s">
        <v>137</v>
      </c>
      <c r="D133" s="6" t="s">
        <v>20</v>
      </c>
      <c r="E133" s="6">
        <v>6</v>
      </c>
      <c r="F133" s="6"/>
      <c r="G133" s="6">
        <v>2</v>
      </c>
      <c r="H133" s="6"/>
      <c r="I133" s="6"/>
      <c r="J133">
        <f>IF($A133="",0,COUNTIF(InserimentoEsami!$A$17:$A$53,ElencoEsami!$A133)+IF($H133="",0,COUNTIF(InserimentoEsami!$A$17:$A$53,$H133)+IF($I133="",0,COUNTIF(InserimentoEsami!$A$17:$A$53,$I133))))</f>
        <v>0</v>
      </c>
      <c r="K133">
        <f>IF($A133="",0,COUNTIF(InserimentoEsami!$A$17:$A$53,$A133))</f>
        <v>0</v>
      </c>
    </row>
    <row r="134" spans="1:11" x14ac:dyDescent="0.25">
      <c r="A134" s="6" t="s">
        <v>138</v>
      </c>
      <c r="B134" s="6" t="s">
        <v>107</v>
      </c>
      <c r="C134" s="6" t="s">
        <v>139</v>
      </c>
      <c r="D134" s="6" t="s">
        <v>140</v>
      </c>
      <c r="E134" s="6">
        <v>9</v>
      </c>
      <c r="F134" s="6"/>
      <c r="G134" s="6">
        <v>1</v>
      </c>
      <c r="H134" s="6"/>
      <c r="I134" s="6"/>
      <c r="J134">
        <f>IF($A134="",0,COUNTIF(InserimentoEsami!$A$17:$A$53,ElencoEsami!$A134)+IF($H134="",0,COUNTIF(InserimentoEsami!$A$17:$A$53,$H134)+IF($I134="",0,COUNTIF(InserimentoEsami!$A$17:$A$53,$I134))))</f>
        <v>0</v>
      </c>
      <c r="K134">
        <f>IF($A134="",0,COUNTIF(InserimentoEsami!$A$17:$A$53,$A134))</f>
        <v>0</v>
      </c>
    </row>
    <row r="135" spans="1:11" x14ac:dyDescent="0.25">
      <c r="A135" s="6" t="s">
        <v>141</v>
      </c>
      <c r="B135" s="6" t="s">
        <v>107</v>
      </c>
      <c r="C135" s="6" t="s">
        <v>142</v>
      </c>
      <c r="D135" s="6" t="s">
        <v>143</v>
      </c>
      <c r="E135" s="6">
        <v>6</v>
      </c>
      <c r="F135" s="6"/>
      <c r="G135" s="6">
        <v>2</v>
      </c>
      <c r="H135" s="6"/>
      <c r="I135" s="6"/>
      <c r="J135">
        <f>IF($A135="",0,COUNTIF(InserimentoEsami!$A$17:$A$53,ElencoEsami!$A135)+IF($H135="",0,COUNTIF(InserimentoEsami!$A$17:$A$53,$H135)+IF($I135="",0,COUNTIF(InserimentoEsami!$A$17:$A$53,$I135))))</f>
        <v>0</v>
      </c>
      <c r="K135">
        <f>IF($A135="",0,COUNTIF(InserimentoEsami!$A$17:$A$53,$A135))</f>
        <v>0</v>
      </c>
    </row>
    <row r="136" spans="1:11" x14ac:dyDescent="0.25">
      <c r="A136" s="6" t="s">
        <v>144</v>
      </c>
      <c r="B136" s="6" t="s">
        <v>107</v>
      </c>
      <c r="C136" s="6" t="s">
        <v>145</v>
      </c>
      <c r="D136" s="6" t="s">
        <v>146</v>
      </c>
      <c r="E136" s="6">
        <v>6</v>
      </c>
      <c r="F136" s="6"/>
      <c r="G136" s="6">
        <v>1</v>
      </c>
      <c r="H136" s="6"/>
      <c r="I136" s="6"/>
      <c r="J136">
        <f>IF($A136="",0,COUNTIF(InserimentoEsami!$A$17:$A$53,ElencoEsami!$A136)+IF($H136="",0,COUNTIF(InserimentoEsami!$A$17:$A$53,$H136)+IF($I136="",0,COUNTIF(InserimentoEsami!$A$17:$A$53,$I136))))</f>
        <v>0</v>
      </c>
      <c r="K136">
        <f>IF($A136="",0,COUNTIF(InserimentoEsami!$A$17:$A$53,$A136))</f>
        <v>0</v>
      </c>
    </row>
    <row r="137" spans="1:11" x14ac:dyDescent="0.25">
      <c r="A137" s="6" t="s">
        <v>147</v>
      </c>
      <c r="B137" s="6" t="s">
        <v>107</v>
      </c>
      <c r="C137" s="6" t="s">
        <v>148</v>
      </c>
      <c r="D137" s="6" t="s">
        <v>146</v>
      </c>
      <c r="E137" s="6">
        <v>6</v>
      </c>
      <c r="F137" s="6"/>
      <c r="G137" s="6">
        <v>1</v>
      </c>
      <c r="H137" s="6"/>
      <c r="I137" s="6"/>
      <c r="J137">
        <f>IF($A137="",0,COUNTIF(InserimentoEsami!$A$17:$A$53,ElencoEsami!$A137)+IF($H137="",0,COUNTIF(InserimentoEsami!$A$17:$A$53,$H137)+IF($I137="",0,COUNTIF(InserimentoEsami!$A$17:$A$53,$I137))))</f>
        <v>0</v>
      </c>
      <c r="K137">
        <f>IF($A137="",0,COUNTIF(InserimentoEsami!$A$17:$A$53,$A137))</f>
        <v>0</v>
      </c>
    </row>
    <row r="138" spans="1:11" x14ac:dyDescent="0.25">
      <c r="A138" s="6" t="s">
        <v>149</v>
      </c>
      <c r="B138" s="6" t="s">
        <v>107</v>
      </c>
      <c r="C138" s="6" t="s">
        <v>150</v>
      </c>
      <c r="D138" s="6" t="s">
        <v>151</v>
      </c>
      <c r="E138" s="6">
        <v>6</v>
      </c>
      <c r="F138" s="6"/>
      <c r="G138" s="6">
        <v>1</v>
      </c>
      <c r="H138" s="6"/>
      <c r="I138" s="6"/>
      <c r="J138">
        <f>IF($A138="",0,COUNTIF(InserimentoEsami!$A$17:$A$53,ElencoEsami!$A138)+IF($H138="",0,COUNTIF(InserimentoEsami!$A$17:$A$53,$H138)+IF($I138="",0,COUNTIF(InserimentoEsami!$A$17:$A$53,$I138))))</f>
        <v>0</v>
      </c>
      <c r="K138">
        <f>IF($A138="",0,COUNTIF(InserimentoEsami!$A$17:$A$53,$A138))</f>
        <v>0</v>
      </c>
    </row>
    <row r="139" spans="1:11" x14ac:dyDescent="0.25">
      <c r="A139" s="6" t="s">
        <v>152</v>
      </c>
      <c r="B139" s="6" t="s">
        <v>153</v>
      </c>
      <c r="C139" s="6" t="s">
        <v>154</v>
      </c>
      <c r="D139" s="6" t="s">
        <v>155</v>
      </c>
      <c r="E139" s="6">
        <v>6</v>
      </c>
      <c r="F139" s="6"/>
      <c r="G139" s="6">
        <v>2</v>
      </c>
      <c r="H139" s="6"/>
      <c r="I139" s="6"/>
      <c r="J139">
        <f>IF($A139="",0,COUNTIF(InserimentoEsami!$A$17:$A$53,ElencoEsami!$A139)+IF($H139="",0,COUNTIF(InserimentoEsami!$A$17:$A$53,$H139)+IF($I139="",0,COUNTIF(InserimentoEsami!$A$17:$A$53,$I139))))</f>
        <v>0</v>
      </c>
      <c r="K139">
        <f>IF($A139="",0,COUNTIF(InserimentoEsami!$A$17:$A$53,$A139))</f>
        <v>0</v>
      </c>
    </row>
    <row r="140" spans="1:11" x14ac:dyDescent="0.25">
      <c r="A140" s="6"/>
      <c r="B140" s="6"/>
      <c r="C140" s="6"/>
      <c r="D140" s="6"/>
      <c r="E140" s="6"/>
      <c r="F140" s="6"/>
      <c r="G140" s="6"/>
      <c r="H140" s="6"/>
      <c r="I140" s="6"/>
      <c r="J140">
        <f>IF($A140="",0,COUNTIF(InserimentoEsami!$A$17:$A$53,ElencoEsami!$A140)+IF($H140="",0,COUNTIF(InserimentoEsami!$A$17:$A$53,$H140)+IF($I140="",0,COUNTIF(InserimentoEsami!$A$17:$A$53,$I140))))</f>
        <v>0</v>
      </c>
      <c r="K140">
        <f>IF($A140="",0,COUNTIF(InserimentoEsami!$A$17:$A$53,$A140))</f>
        <v>0</v>
      </c>
    </row>
    <row r="141" spans="1:11" x14ac:dyDescent="0.25">
      <c r="A141" s="6"/>
      <c r="B141" s="6"/>
      <c r="C141" s="6"/>
      <c r="D141" s="6"/>
      <c r="E141" s="6"/>
      <c r="F141" s="6"/>
      <c r="G141" s="6"/>
      <c r="H141" s="6"/>
      <c r="I141" s="6"/>
      <c r="J141">
        <f>IF($A141="",0,COUNTIF(InserimentoEsami!$A$17:$A$53,ElencoEsami!$A141)+IF($H141="",0,COUNTIF(InserimentoEsami!$A$17:$A$53,$H141)+IF($I141="",0,COUNTIF(InserimentoEsami!$A$17:$A$53,$I141))))</f>
        <v>0</v>
      </c>
      <c r="K141">
        <f>IF($A141="",0,COUNTIF(InserimentoEsami!$A$17:$A$53,$A141))</f>
        <v>0</v>
      </c>
    </row>
    <row r="142" spans="1:11" x14ac:dyDescent="0.25">
      <c r="A142" s="6"/>
      <c r="B142" s="6"/>
      <c r="C142" s="6"/>
      <c r="D142" s="6"/>
      <c r="E142" s="6"/>
      <c r="F142" s="6"/>
      <c r="G142" s="6"/>
      <c r="H142" s="6"/>
      <c r="I142" s="6"/>
      <c r="J142">
        <f>IF($A142="",0,COUNTIF(InserimentoEsami!$A$17:$A$53,ElencoEsami!$A142)+IF($H142="",0,COUNTIF(InserimentoEsami!$A$17:$A$53,$H142)+IF($I142="",0,COUNTIF(InserimentoEsami!$A$17:$A$53,$I142))))</f>
        <v>0</v>
      </c>
      <c r="K142">
        <f>IF($A142="",0,COUNTIF(InserimentoEsami!$A$17:$A$53,$A142))</f>
        <v>0</v>
      </c>
    </row>
    <row r="143" spans="1:11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>
        <f>IF($A143="",0,COUNTIF(InserimentoEsami!$A$17:$A$53,ElencoEsami!$A143)+IF($H143="",0,COUNTIF(InserimentoEsami!$A$17:$A$53,$H143)+IF($I143="",0,COUNTIF(InserimentoEsami!$A$17:$A$53,$I143))))</f>
        <v>0</v>
      </c>
      <c r="K143">
        <f>IF($A143="",0,COUNTIF(InserimentoEsami!$A$17:$A$53,$A143))</f>
        <v>0</v>
      </c>
    </row>
    <row r="144" spans="1:11" x14ac:dyDescent="0.25">
      <c r="J144">
        <f>IF($A144="",0,COUNTIF(InserimentoEsami!$A$17:$A$53,ElencoEsami!$A144)+IF($H144="",0,COUNTIF(InserimentoEsami!$A$17:$A$53,$H144)+IF($I144="",0,COUNTIF(InserimentoEsami!$A$17:$A$53,$I144))))</f>
        <v>0</v>
      </c>
      <c r="K144">
        <f>IF($A144="",0,COUNTIF(InserimentoEsami!$A$17:$A$53,$A144))</f>
        <v>0</v>
      </c>
    </row>
    <row r="145" spans="10:11" x14ac:dyDescent="0.25">
      <c r="J145">
        <f>IF($A145="",0,COUNTIF(InserimentoEsami!$A$17:$A$53,ElencoEsami!$A145)+IF($H145="",0,COUNTIF(InserimentoEsami!$A$17:$A$53,$H145)+IF($I145="",0,COUNTIF(InserimentoEsami!$A$17:$A$53,$I145))))</f>
        <v>0</v>
      </c>
      <c r="K145">
        <f>IF($A145="",0,COUNTIF(InserimentoEsami!$A$17:$A$53,$A145))</f>
        <v>0</v>
      </c>
    </row>
    <row r="146" spans="10:11" x14ac:dyDescent="0.25">
      <c r="J146">
        <f>IF($A146="",0,COUNTIF(InserimentoEsami!$A$17:$A$53,ElencoEsami!$A146)+IF($H146="",0,COUNTIF(InserimentoEsami!$A$17:$A$53,$H146)+IF($I146="",0,COUNTIF(InserimentoEsami!$A$17:$A$53,$I146))))</f>
        <v>0</v>
      </c>
      <c r="K146">
        <f>IF($A146="",0,COUNTIF(InserimentoEsami!$A$17:$A$53,$A146))</f>
        <v>0</v>
      </c>
    </row>
    <row r="147" spans="10:11" x14ac:dyDescent="0.25">
      <c r="J147">
        <f>IF($A147="",0,COUNTIF(InserimentoEsami!$A$17:$A$53,ElencoEsami!$A147)+IF($H147="",0,COUNTIF(InserimentoEsami!$A$17:$A$53,$H147)+IF($I147="",0,COUNTIF(InserimentoEsami!$A$17:$A$53,$I147))))</f>
        <v>0</v>
      </c>
      <c r="K147">
        <f>IF($A147="",0,COUNTIF(InserimentoEsami!$A$17:$A$53,$A147))</f>
        <v>0</v>
      </c>
    </row>
    <row r="148" spans="10:11" x14ac:dyDescent="0.25">
      <c r="J148">
        <f>IF($A148="",0,COUNTIF(InserimentoEsami!$A$17:$A$53,ElencoEsami!$A148)+IF($H148="",0,COUNTIF(InserimentoEsami!$A$17:$A$53,$H148)+IF($I148="",0,COUNTIF(InserimentoEsami!$A$17:$A$53,$I148))))</f>
        <v>0</v>
      </c>
      <c r="K148">
        <f>IF($A148="",0,COUNTIF(InserimentoEsami!$A$17:$A$53,$A148))</f>
        <v>0</v>
      </c>
    </row>
    <row r="149" spans="10:11" x14ac:dyDescent="0.25">
      <c r="J149">
        <f>IF($A149="",0,COUNTIF(InserimentoEsami!$A$17:$A$53,ElencoEsami!$A149)+IF($H149="",0,COUNTIF(InserimentoEsami!$A$17:$A$53,$H149)+IF($I149="",0,COUNTIF(InserimentoEsami!$A$17:$A$53,$I149))))</f>
        <v>0</v>
      </c>
      <c r="K149">
        <f>IF($A149="",0,COUNTIF(InserimentoEsami!$A$17:$A$53,$A149))</f>
        <v>0</v>
      </c>
    </row>
  </sheetData>
  <sheetProtection algorithmName="SHA-512" hashValue="8sprPlMBc3odRwP+rD0QX8M/JV5JGPk8aNcW6luQ8sjjEE6hKUtUcpTxPPgKotAt7n0+Hm4JkBH5e9YA0v1rJQ==" saltValue="4nym+vxfBit5k4BLDCi5eQ==" spinCount="100000" sheet="1" objects="1" scenarios="1"/>
  <conditionalFormatting sqref="J3:K149">
    <cfRule type="cellIs" dxfId="17" priority="1" operator="equal">
      <formula>1</formula>
    </cfRule>
    <cfRule type="cellIs" dxfId="16" priority="2" operator="greaterThan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H55"/>
  <sheetViews>
    <sheetView workbookViewId="0">
      <selection activeCell="E1" sqref="E1"/>
    </sheetView>
  </sheetViews>
  <sheetFormatPr defaultRowHeight="15" x14ac:dyDescent="0.25"/>
  <cols>
    <col min="1" max="1" width="27" customWidth="1"/>
    <col min="2" max="2" width="10.42578125" bestFit="1" customWidth="1"/>
  </cols>
  <sheetData>
    <row r="1" spans="1:5" x14ac:dyDescent="0.25">
      <c r="C1" s="63" t="s">
        <v>183</v>
      </c>
      <c r="D1" s="63" t="s">
        <v>184</v>
      </c>
    </row>
    <row r="2" spans="1:5" ht="15.75" x14ac:dyDescent="0.25">
      <c r="A2" t="s">
        <v>185</v>
      </c>
      <c r="B2" s="61">
        <f>InserimentoEsami!E59</f>
        <v>24</v>
      </c>
      <c r="C2" s="63">
        <v>120</v>
      </c>
      <c r="D2" s="63">
        <v>120</v>
      </c>
      <c r="E2" t="str">
        <f>IF(B2="","",  IF(OR(B2&lt;C2,B2&gt;D2),"Err!!","Ok!")  )</f>
        <v>Err!!</v>
      </c>
    </row>
    <row r="3" spans="1:5" ht="15.75" x14ac:dyDescent="0.25">
      <c r="A3" t="s">
        <v>186</v>
      </c>
      <c r="B3" s="61">
        <f>InserimentoEsami!E60</f>
        <v>0</v>
      </c>
      <c r="C3" s="63">
        <v>18</v>
      </c>
      <c r="D3" s="63">
        <v>120</v>
      </c>
      <c r="E3" t="str">
        <f t="shared" ref="E3:E25" si="0">IF(B3="","",  IF(OR(B3&lt;C3,B3&gt;D3),"Err!!","Ok!")  )</f>
        <v>Err!!</v>
      </c>
    </row>
    <row r="4" spans="1:5" ht="15.75" x14ac:dyDescent="0.25">
      <c r="A4" t="s">
        <v>187</v>
      </c>
      <c r="B4" s="61">
        <f>InserimentoEsami!E61</f>
        <v>0</v>
      </c>
      <c r="C4" s="63">
        <v>27</v>
      </c>
      <c r="D4" s="63">
        <v>120</v>
      </c>
      <c r="E4" t="str">
        <f t="shared" si="0"/>
        <v>Err!!</v>
      </c>
    </row>
    <row r="5" spans="1:5" ht="15.75" x14ac:dyDescent="0.25">
      <c r="A5" t="s">
        <v>188</v>
      </c>
      <c r="B5" s="61">
        <f>InserimentoEsami!E62</f>
        <v>0</v>
      </c>
      <c r="C5" s="63">
        <v>0</v>
      </c>
      <c r="D5" s="63">
        <v>120</v>
      </c>
      <c r="E5" t="str">
        <f t="shared" si="0"/>
        <v>Ok!</v>
      </c>
    </row>
    <row r="6" spans="1:5" ht="15.75" x14ac:dyDescent="0.25">
      <c r="B6" s="61"/>
      <c r="C6" s="63"/>
      <c r="D6" s="63"/>
      <c r="E6" t="str">
        <f t="shared" si="0"/>
        <v/>
      </c>
    </row>
    <row r="7" spans="1:5" ht="15.75" x14ac:dyDescent="0.25">
      <c r="A7" t="s">
        <v>189</v>
      </c>
      <c r="B7" s="61">
        <f>COUNTIF(InserimentoEsami!A17:A53,"&lt;&gt;"&amp;"")-1</f>
        <v>0</v>
      </c>
      <c r="C7" s="63">
        <v>12</v>
      </c>
      <c r="D7" s="63">
        <v>12</v>
      </c>
      <c r="E7" t="str">
        <f t="shared" si="0"/>
        <v>Err!!</v>
      </c>
    </row>
    <row r="8" spans="1:5" ht="15.75" x14ac:dyDescent="0.25">
      <c r="A8" t="s">
        <v>190</v>
      </c>
      <c r="B8" s="61">
        <f>COUNTIF(ElencoEsami!$J$3:$J$149,"&gt;"&amp;1)</f>
        <v>0</v>
      </c>
      <c r="C8" s="63">
        <v>0</v>
      </c>
      <c r="D8" s="63">
        <v>0</v>
      </c>
      <c r="E8" t="str">
        <f t="shared" si="0"/>
        <v>Ok!</v>
      </c>
    </row>
    <row r="9" spans="1:5" ht="15.75" x14ac:dyDescent="0.25">
      <c r="B9" s="61"/>
      <c r="C9" s="63"/>
      <c r="D9" s="63"/>
      <c r="E9" t="str">
        <f t="shared" si="0"/>
        <v/>
      </c>
    </row>
    <row r="10" spans="1:5" ht="15.75" x14ac:dyDescent="0.25">
      <c r="A10" t="s">
        <v>191</v>
      </c>
      <c r="B10" s="61">
        <f>COUNTIF(ElencoEsami!J3:J7,"&gt;"&amp;0)</f>
        <v>0</v>
      </c>
      <c r="C10" s="63">
        <v>1</v>
      </c>
      <c r="D10" s="63">
        <v>2</v>
      </c>
      <c r="E10" t="str">
        <f t="shared" si="0"/>
        <v>Err!!</v>
      </c>
    </row>
    <row r="11" spans="1:5" ht="15.75" x14ac:dyDescent="0.25">
      <c r="A11" t="s">
        <v>192</v>
      </c>
      <c r="B11" s="61">
        <f>COUNTIF(ElencoEsami!J9:J13,"&gt;"&amp;0)</f>
        <v>0</v>
      </c>
      <c r="C11" s="63">
        <v>1</v>
      </c>
      <c r="D11" s="63">
        <v>2</v>
      </c>
      <c r="E11" t="str">
        <f t="shared" si="0"/>
        <v>Err!!</v>
      </c>
    </row>
    <row r="12" spans="1:5" ht="15.75" x14ac:dyDescent="0.25">
      <c r="A12" t="s">
        <v>193</v>
      </c>
      <c r="B12" s="61">
        <f>COUNTIF(ElencoEsami!J15:J20,"&gt;"&amp;0)</f>
        <v>0</v>
      </c>
      <c r="C12" s="63">
        <v>1</v>
      </c>
      <c r="D12" s="63">
        <v>2</v>
      </c>
      <c r="E12" t="str">
        <f t="shared" si="0"/>
        <v>Err!!</v>
      </c>
    </row>
    <row r="13" spans="1:5" ht="15.75" x14ac:dyDescent="0.25">
      <c r="B13" s="61"/>
      <c r="C13" s="63"/>
      <c r="D13" s="63"/>
      <c r="E13" t="str">
        <f t="shared" si="0"/>
        <v/>
      </c>
    </row>
    <row r="14" spans="1:5" ht="15.75" x14ac:dyDescent="0.25">
      <c r="A14" t="s">
        <v>194</v>
      </c>
      <c r="B14" s="61">
        <f>COUNTIF(ElencoEsami!K23:K29,"&gt;"&amp;0)</f>
        <v>0</v>
      </c>
      <c r="C14" s="63">
        <v>3</v>
      </c>
      <c r="D14" s="63">
        <v>6</v>
      </c>
      <c r="E14" t="str">
        <f t="shared" si="0"/>
        <v>Err!!</v>
      </c>
    </row>
    <row r="15" spans="1:5" ht="15.75" x14ac:dyDescent="0.25">
      <c r="A15" t="s">
        <v>195</v>
      </c>
      <c r="B15" s="61">
        <f>COUNTIF(ElencoEsami!K30:K39,"&gt;"&amp;0)</f>
        <v>0</v>
      </c>
      <c r="C15" s="63">
        <v>0</v>
      </c>
      <c r="D15" s="63">
        <v>5</v>
      </c>
      <c r="E15" t="str">
        <f t="shared" si="0"/>
        <v>Ok!</v>
      </c>
    </row>
    <row r="16" spans="1:5" ht="15.75" x14ac:dyDescent="0.25">
      <c r="B16" s="61"/>
      <c r="C16" s="63"/>
      <c r="D16" s="63"/>
      <c r="E16" t="str">
        <f t="shared" si="0"/>
        <v/>
      </c>
    </row>
    <row r="17" spans="1:6" ht="15.75" x14ac:dyDescent="0.25">
      <c r="A17" t="s">
        <v>196</v>
      </c>
      <c r="B17" s="61">
        <f>COUNTIF(ElencoEsami!K42:K48,"&gt;"&amp;0)</f>
        <v>0</v>
      </c>
      <c r="C17" s="63">
        <v>2</v>
      </c>
      <c r="D17" s="63">
        <v>5</v>
      </c>
      <c r="E17" t="str">
        <f t="shared" si="0"/>
        <v>Err!!</v>
      </c>
    </row>
    <row r="18" spans="1:6" ht="15.75" x14ac:dyDescent="0.25">
      <c r="A18" t="s">
        <v>197</v>
      </c>
      <c r="B18" s="61">
        <f>COUNTIF(ElencoEsami!K49:K59,"&gt;"&amp;0)</f>
        <v>0</v>
      </c>
      <c r="C18" s="63">
        <v>0</v>
      </c>
      <c r="D18" s="63">
        <v>5</v>
      </c>
      <c r="E18" t="str">
        <f>IF(B18="","",  IF(OR(B18&lt;C18,B18&gt;D18),"Err!!","Ok!")  )</f>
        <v>Ok!</v>
      </c>
    </row>
    <row r="19" spans="1:6" ht="15.75" x14ac:dyDescent="0.25">
      <c r="B19" s="61"/>
      <c r="C19" s="63"/>
      <c r="D19" s="63"/>
      <c r="E19" t="str">
        <f t="shared" si="0"/>
        <v/>
      </c>
    </row>
    <row r="20" spans="1:6" ht="15.75" x14ac:dyDescent="0.25">
      <c r="B20" s="61"/>
      <c r="C20" s="63"/>
      <c r="D20" s="63"/>
      <c r="E20" t="str">
        <f t="shared" si="0"/>
        <v/>
      </c>
    </row>
    <row r="21" spans="1:6" ht="15.75" x14ac:dyDescent="0.25">
      <c r="B21" s="61"/>
      <c r="C21" s="63"/>
      <c r="D21" s="63"/>
      <c r="E21" t="str">
        <f t="shared" si="0"/>
        <v/>
      </c>
    </row>
    <row r="22" spans="1:6" ht="15.75" x14ac:dyDescent="0.25">
      <c r="B22" s="61"/>
      <c r="C22" s="63"/>
      <c r="D22" s="63"/>
      <c r="E22" t="str">
        <f t="shared" si="0"/>
        <v/>
      </c>
    </row>
    <row r="23" spans="1:6" ht="15.75" x14ac:dyDescent="0.25">
      <c r="B23" s="61"/>
      <c r="C23" s="63"/>
      <c r="D23" s="63"/>
      <c r="E23" t="str">
        <f t="shared" si="0"/>
        <v/>
      </c>
    </row>
    <row r="24" spans="1:6" ht="15.75" x14ac:dyDescent="0.25">
      <c r="B24" s="61"/>
      <c r="C24" s="63"/>
      <c r="D24" s="63"/>
      <c r="E24" t="str">
        <f t="shared" si="0"/>
        <v/>
      </c>
    </row>
    <row r="25" spans="1:6" ht="15.75" x14ac:dyDescent="0.25">
      <c r="B25" s="61"/>
      <c r="C25" s="63"/>
      <c r="D25" s="63"/>
      <c r="E25" t="str">
        <f t="shared" si="0"/>
        <v/>
      </c>
    </row>
    <row r="26" spans="1:6" ht="21" x14ac:dyDescent="0.35">
      <c r="A26" s="88" t="s">
        <v>198</v>
      </c>
      <c r="B26" s="88"/>
      <c r="C26" s="88"/>
      <c r="D26" s="88"/>
      <c r="E26" s="88"/>
    </row>
    <row r="27" spans="1:6" ht="15.75" x14ac:dyDescent="0.25">
      <c r="A27" s="61" t="s">
        <v>199</v>
      </c>
      <c r="B27" s="61"/>
      <c r="C27" s="63"/>
      <c r="D27" s="63" t="s">
        <v>183</v>
      </c>
      <c r="E27" t="s">
        <v>184</v>
      </c>
    </row>
    <row r="28" spans="1:6" ht="15.75" x14ac:dyDescent="0.25">
      <c r="A28" t="s">
        <v>72</v>
      </c>
      <c r="B28" s="64">
        <f>SUMIF(InserimentoEsami!$D$18:$D$53,Verifiche!$A28,InserimentoEsami!$M$18:$M$53)</f>
        <v>0</v>
      </c>
      <c r="C28" s="85">
        <f>SUM(B28:B35)</f>
        <v>0</v>
      </c>
      <c r="D28" s="86">
        <v>54</v>
      </c>
      <c r="E28" s="87">
        <v>72</v>
      </c>
      <c r="F28" s="87" t="str">
        <f>IF(C28="","",  IF(OR(C28&lt;D28,C28&gt;E28),"Err!!","Ok!")  )</f>
        <v>Err!!</v>
      </c>
    </row>
    <row r="29" spans="1:6" ht="15.75" x14ac:dyDescent="0.25">
      <c r="A29" t="s">
        <v>44</v>
      </c>
      <c r="B29" s="64">
        <f>SUMIF(InserimentoEsami!$D$18:$D$53,Verifiche!$A29,InserimentoEsami!$M$18:$M$53)</f>
        <v>0</v>
      </c>
      <c r="C29" s="85"/>
      <c r="D29" s="86"/>
      <c r="E29" s="87"/>
      <c r="F29" s="87"/>
    </row>
    <row r="30" spans="1:6" ht="15.75" x14ac:dyDescent="0.25">
      <c r="A30" t="s">
        <v>102</v>
      </c>
      <c r="B30" s="64">
        <f>SUMIF(InserimentoEsami!$D$18:$D$53,Verifiche!$A30,InserimentoEsami!$M$18:$M$53)</f>
        <v>0</v>
      </c>
      <c r="C30" s="85"/>
      <c r="D30" s="86"/>
      <c r="E30" s="87"/>
      <c r="F30" s="87"/>
    </row>
    <row r="31" spans="1:6" ht="15.75" x14ac:dyDescent="0.25">
      <c r="A31" t="s">
        <v>200</v>
      </c>
      <c r="B31" s="64">
        <f>SUMIF(InserimentoEsami!$D$18:$D$53,Verifiche!$A31,InserimentoEsami!$M$18:$M$53)</f>
        <v>0</v>
      </c>
      <c r="C31" s="85"/>
      <c r="D31" s="86"/>
      <c r="E31" s="87"/>
      <c r="F31" s="87"/>
    </row>
    <row r="32" spans="1:6" ht="15.75" x14ac:dyDescent="0.25">
      <c r="A32" t="s">
        <v>140</v>
      </c>
      <c r="B32" s="64">
        <f>SUMIF(InserimentoEsami!$D$18:$D$53,Verifiche!$A32,InserimentoEsami!$M$18:$M$53)</f>
        <v>0</v>
      </c>
      <c r="C32" s="85"/>
      <c r="D32" s="86"/>
      <c r="E32" s="87"/>
      <c r="F32" s="87"/>
    </row>
    <row r="33" spans="1:8" ht="15.75" x14ac:dyDescent="0.25">
      <c r="A33" t="s">
        <v>20</v>
      </c>
      <c r="B33" s="64">
        <f>SUMIF(InserimentoEsami!$D$18:$D$53,Verifiche!$A33,InserimentoEsami!$M$18:$M$53)</f>
        <v>0</v>
      </c>
      <c r="C33" s="85"/>
      <c r="D33" s="86"/>
      <c r="E33" s="87"/>
      <c r="F33" s="87"/>
    </row>
    <row r="34" spans="1:8" ht="15.75" x14ac:dyDescent="0.25">
      <c r="A34" t="s">
        <v>201</v>
      </c>
      <c r="B34" s="64">
        <f>SUMIF(InserimentoEsami!$D$18:$D$53,Verifiche!$A34,InserimentoEsami!$M$18:$M$53)</f>
        <v>0</v>
      </c>
      <c r="C34" s="85"/>
      <c r="D34" s="86"/>
      <c r="E34" s="87"/>
      <c r="F34" s="87"/>
    </row>
    <row r="35" spans="1:8" x14ac:dyDescent="0.25">
      <c r="B35" s="65"/>
      <c r="C35" s="85"/>
      <c r="D35" s="86"/>
      <c r="E35" s="87"/>
      <c r="F35" s="87"/>
    </row>
    <row r="36" spans="1:8" ht="15.75" x14ac:dyDescent="0.25">
      <c r="A36" s="61" t="s">
        <v>202</v>
      </c>
      <c r="B36" s="61"/>
      <c r="C36" s="63"/>
      <c r="D36" s="63" t="s">
        <v>183</v>
      </c>
      <c r="E36" t="s">
        <v>184</v>
      </c>
    </row>
    <row r="37" spans="1:8" ht="15.75" x14ac:dyDescent="0.25">
      <c r="A37" t="s">
        <v>203</v>
      </c>
      <c r="B37" s="64">
        <f>SUMIF(InserimentoEsami!$D$18:$D$53,Verifiche!$A37,InserimentoEsami!$M$18:$M$53)</f>
        <v>0</v>
      </c>
      <c r="C37" s="85">
        <f>SUM(B37:B45)</f>
        <v>0</v>
      </c>
      <c r="D37" s="86">
        <v>0</v>
      </c>
      <c r="E37" s="87">
        <v>27</v>
      </c>
      <c r="F37" s="87" t="str">
        <f>IF(C37="","",  IF(OR(C37&lt;D37,C37&gt;E37),"Err!!","Ok!")  )</f>
        <v>Ok!</v>
      </c>
    </row>
    <row r="38" spans="1:8" ht="15.75" x14ac:dyDescent="0.25">
      <c r="A38" t="s">
        <v>204</v>
      </c>
      <c r="B38" s="64">
        <f>SUMIF(InserimentoEsami!$D$18:$D$53,Verifiche!$A38,InserimentoEsami!$M$18:$M$53)</f>
        <v>0</v>
      </c>
      <c r="C38" s="85"/>
      <c r="D38" s="86"/>
      <c r="E38" s="87"/>
      <c r="F38" s="87"/>
    </row>
    <row r="39" spans="1:8" ht="15.75" x14ac:dyDescent="0.25">
      <c r="A39" t="s">
        <v>122</v>
      </c>
      <c r="B39" s="64">
        <f>SUMIF(InserimentoEsami!$D$18:$D$53,Verifiche!$A39,InserimentoEsami!$M$18:$M$53)</f>
        <v>0</v>
      </c>
      <c r="C39" s="85"/>
      <c r="D39" s="86"/>
      <c r="E39" s="87"/>
      <c r="F39" s="87"/>
    </row>
    <row r="40" spans="1:8" ht="15.75" x14ac:dyDescent="0.25">
      <c r="A40" t="s">
        <v>12</v>
      </c>
      <c r="B40" s="64">
        <f>SUMIF(InserimentoEsami!$D$18:$D$53,Verifiche!$A40,InserimentoEsami!$M$18:$M$53)</f>
        <v>0</v>
      </c>
      <c r="C40" s="85"/>
      <c r="D40" s="86"/>
      <c r="E40" s="87"/>
      <c r="F40" s="87"/>
    </row>
    <row r="41" spans="1:8" ht="15.75" x14ac:dyDescent="0.25">
      <c r="A41" t="s">
        <v>17</v>
      </c>
      <c r="B41" s="64">
        <f>SUMIF(InserimentoEsami!$D$18:$D$53,Verifiche!$A41,InserimentoEsami!$M$18:$M$53)</f>
        <v>0</v>
      </c>
      <c r="C41" s="85"/>
      <c r="D41" s="86"/>
      <c r="E41" s="87"/>
      <c r="F41" s="87"/>
      <c r="G41" s="47"/>
      <c r="H41" s="47"/>
    </row>
    <row r="42" spans="1:8" ht="15.75" x14ac:dyDescent="0.25">
      <c r="A42" t="s">
        <v>205</v>
      </c>
      <c r="B42" s="64">
        <f>SUMIF(InserimentoEsami!$D$18:$D$53,Verifiche!$A42,InserimentoEsami!$M$18:$M$53)</f>
        <v>0</v>
      </c>
      <c r="C42" s="85"/>
      <c r="D42" s="86"/>
      <c r="E42" s="87"/>
      <c r="F42" s="87"/>
    </row>
    <row r="43" spans="1:8" ht="15.75" x14ac:dyDescent="0.25">
      <c r="A43" t="s">
        <v>206</v>
      </c>
      <c r="B43" s="64">
        <f>SUMIF(InserimentoEsami!$D$18:$D$53,Verifiche!$A43,InserimentoEsami!$M$18:$M$53)</f>
        <v>0</v>
      </c>
      <c r="C43" s="85"/>
      <c r="D43" s="86"/>
      <c r="E43" s="87"/>
      <c r="F43" s="87"/>
    </row>
    <row r="44" spans="1:8" ht="15.75" x14ac:dyDescent="0.25">
      <c r="A44" t="s">
        <v>151</v>
      </c>
      <c r="B44" s="64">
        <f>SUMIF(InserimentoEsami!$D$18:$D$53,Verifiche!$A44,InserimentoEsami!$M$18:$M$53)</f>
        <v>0</v>
      </c>
      <c r="C44" s="85"/>
      <c r="D44" s="86"/>
      <c r="E44" s="87"/>
      <c r="F44" s="87"/>
    </row>
    <row r="45" spans="1:8" ht="15.75" x14ac:dyDescent="0.25">
      <c r="A45" t="s">
        <v>40</v>
      </c>
      <c r="B45" s="64">
        <f>SUMIF(InserimentoEsami!$D$18:$D$53,Verifiche!$A45,InserimentoEsami!$M$18:$M$53)</f>
        <v>0</v>
      </c>
      <c r="C45" s="85"/>
      <c r="D45" s="86"/>
      <c r="E45" s="87"/>
      <c r="F45" s="87"/>
    </row>
    <row r="46" spans="1:8" ht="15.75" x14ac:dyDescent="0.25">
      <c r="A46" s="61" t="s">
        <v>207</v>
      </c>
      <c r="B46" s="61"/>
      <c r="C46" s="63"/>
      <c r="D46" s="63" t="s">
        <v>183</v>
      </c>
      <c r="E46" t="s">
        <v>184</v>
      </c>
    </row>
    <row r="47" spans="1:8" ht="15.75" x14ac:dyDescent="0.25">
      <c r="A47" t="s">
        <v>208</v>
      </c>
      <c r="B47" s="64">
        <f>SUMIF(InserimentoEsami!$D$18:$D$53,Verifiche!$A47,InserimentoEsami!$M$18:$M$53)</f>
        <v>0</v>
      </c>
      <c r="C47" s="85">
        <f>SUM(B47:B55)</f>
        <v>0</v>
      </c>
      <c r="D47" s="86">
        <v>0</v>
      </c>
      <c r="E47" s="87">
        <v>12</v>
      </c>
      <c r="F47" s="87" t="str">
        <f>IF(C47="","",  IF(OR(C47&lt;D47,C47&gt;E47),"Err!!","Ok!")  )</f>
        <v>Ok!</v>
      </c>
    </row>
    <row r="48" spans="1:8" ht="15.75" x14ac:dyDescent="0.25">
      <c r="A48" t="s">
        <v>209</v>
      </c>
      <c r="B48" s="64">
        <f>SUMIF(InserimentoEsami!$D$18:$D$53,Verifiche!$A48,InserimentoEsami!$M$18:$M$53)</f>
        <v>0</v>
      </c>
      <c r="C48" s="85"/>
      <c r="D48" s="86"/>
      <c r="E48" s="87"/>
      <c r="F48" s="87"/>
    </row>
    <row r="49" spans="1:6" ht="15.75" x14ac:dyDescent="0.25">
      <c r="A49" t="s">
        <v>210</v>
      </c>
      <c r="B49" s="64">
        <f>SUMIF(InserimentoEsami!$D$18:$D$53,Verifiche!$A49,InserimentoEsami!$M$18:$M$53)</f>
        <v>0</v>
      </c>
      <c r="C49" s="85"/>
      <c r="D49" s="86"/>
      <c r="E49" s="87"/>
      <c r="F49" s="87"/>
    </row>
    <row r="50" spans="1:6" ht="15.75" x14ac:dyDescent="0.25">
      <c r="A50" t="s">
        <v>211</v>
      </c>
      <c r="B50" s="64">
        <f>SUMIF(InserimentoEsami!$D$18:$D$53,Verifiche!$A50,InserimentoEsami!$M$18:$M$53)</f>
        <v>0</v>
      </c>
      <c r="C50" s="85"/>
      <c r="D50" s="86"/>
      <c r="E50" s="87"/>
      <c r="F50" s="87"/>
    </row>
    <row r="51" spans="1:6" ht="15.75" x14ac:dyDescent="0.25">
      <c r="B51" s="64">
        <f>SUMIF(InserimentoEsami!$D$18:$D$53,Verifiche!$A51,InserimentoEsami!$M$18:$M$53)</f>
        <v>0</v>
      </c>
      <c r="C51" s="85"/>
      <c r="D51" s="86"/>
      <c r="E51" s="87"/>
      <c r="F51" s="87"/>
    </row>
    <row r="52" spans="1:6" ht="15.75" x14ac:dyDescent="0.25">
      <c r="B52" s="64">
        <f>SUMIF(InserimentoEsami!$D$18:$D$53,Verifiche!$A52,InserimentoEsami!$M$18:$M$53)</f>
        <v>0</v>
      </c>
      <c r="C52" s="85"/>
      <c r="D52" s="86"/>
      <c r="E52" s="87"/>
      <c r="F52" s="87"/>
    </row>
    <row r="53" spans="1:6" ht="15.75" x14ac:dyDescent="0.25">
      <c r="B53" s="64">
        <f>SUMIF(InserimentoEsami!$D$18:$D$53,Verifiche!$A53,InserimentoEsami!$M$18:$M$53)</f>
        <v>0</v>
      </c>
      <c r="C53" s="85"/>
      <c r="D53" s="86"/>
      <c r="E53" s="87"/>
      <c r="F53" s="87"/>
    </row>
    <row r="54" spans="1:6" ht="15.75" x14ac:dyDescent="0.25">
      <c r="B54" s="64">
        <f>SUMIF(InserimentoEsami!$D$18:$D$53,Verifiche!$A54,InserimentoEsami!$M$18:$M$53)</f>
        <v>0</v>
      </c>
      <c r="C54" s="85"/>
      <c r="D54" s="86"/>
      <c r="E54" s="87"/>
      <c r="F54" s="87"/>
    </row>
    <row r="55" spans="1:6" ht="15.75" x14ac:dyDescent="0.25">
      <c r="B55" s="64">
        <f>SUMIF(InserimentoEsami!$D$18:$D$53,Verifiche!$A55,InserimentoEsami!$M$18:$M$53)</f>
        <v>0</v>
      </c>
      <c r="C55" s="85"/>
      <c r="D55" s="86"/>
      <c r="E55" s="87"/>
      <c r="F55" s="87"/>
    </row>
  </sheetData>
  <sheetProtection algorithmName="SHA-512" hashValue="JB7DoWrVG8tjUKCZlBYfUGcR/Gqo5yNcRdMtozhpsnrtPNaKSzyahQPwcRlMQ25iWFR9kKPVZw4w4LeiT56YSg==" saltValue="DYmK75lZJsDekKFWNFmb/w==" spinCount="100000" sheet="1" objects="1" scenarios="1"/>
  <mergeCells count="13">
    <mergeCell ref="C47:C55"/>
    <mergeCell ref="D47:D55"/>
    <mergeCell ref="E47:E55"/>
    <mergeCell ref="F47:F55"/>
    <mergeCell ref="A26:E26"/>
    <mergeCell ref="C28:C35"/>
    <mergeCell ref="D28:D35"/>
    <mergeCell ref="E28:E35"/>
    <mergeCell ref="F28:F35"/>
    <mergeCell ref="C37:C45"/>
    <mergeCell ref="D37:D45"/>
    <mergeCell ref="E37:E45"/>
    <mergeCell ref="F37:F45"/>
  </mergeCells>
  <conditionalFormatting sqref="E2:E25 E27:E28">
    <cfRule type="cellIs" dxfId="15" priority="15" operator="equal">
      <formula>"Err!!"</formula>
    </cfRule>
    <cfRule type="cellIs" dxfId="14" priority="16" operator="equal">
      <formula>"Ok!"</formula>
    </cfRule>
  </conditionalFormatting>
  <conditionalFormatting sqref="F28">
    <cfRule type="cellIs" dxfId="13" priority="13" operator="equal">
      <formula>"Err!!"</formula>
    </cfRule>
    <cfRule type="cellIs" dxfId="12" priority="14" operator="equal">
      <formula>"Ok!"</formula>
    </cfRule>
  </conditionalFormatting>
  <conditionalFormatting sqref="E36">
    <cfRule type="cellIs" dxfId="11" priority="11" operator="equal">
      <formula>"Err!!"</formula>
    </cfRule>
    <cfRule type="cellIs" dxfId="10" priority="12" operator="equal">
      <formula>"Ok!"</formula>
    </cfRule>
  </conditionalFormatting>
  <conditionalFormatting sqref="E37">
    <cfRule type="cellIs" dxfId="9" priority="9" operator="equal">
      <formula>"Err!!"</formula>
    </cfRule>
    <cfRule type="cellIs" dxfId="8" priority="10" operator="equal">
      <formula>"Ok!"</formula>
    </cfRule>
  </conditionalFormatting>
  <conditionalFormatting sqref="F37">
    <cfRule type="cellIs" dxfId="7" priority="7" operator="equal">
      <formula>"Err!!"</formula>
    </cfRule>
    <cfRule type="cellIs" dxfId="6" priority="8" operator="equal">
      <formula>"Ok!"</formula>
    </cfRule>
  </conditionalFormatting>
  <conditionalFormatting sqref="E46">
    <cfRule type="cellIs" dxfId="5" priority="5" operator="equal">
      <formula>"Err!!"</formula>
    </cfRule>
    <cfRule type="cellIs" dxfId="4" priority="6" operator="equal">
      <formula>"Ok!"</formula>
    </cfRule>
  </conditionalFormatting>
  <conditionalFormatting sqref="E47">
    <cfRule type="cellIs" dxfId="3" priority="3" operator="equal">
      <formula>"Err!!"</formula>
    </cfRule>
    <cfRule type="cellIs" dxfId="2" priority="4" operator="equal">
      <formula>"Ok!"</formula>
    </cfRule>
  </conditionalFormatting>
  <conditionalFormatting sqref="F47">
    <cfRule type="cellIs" dxfId="1" priority="1" operator="equal">
      <formula>"Err!!"</formula>
    </cfRule>
    <cfRule type="cellIs" dxfId="0" priority="2" operator="equal">
      <formula>"Ok!"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InserimentoEsami</vt:lpstr>
      <vt:lpstr>ElencoEsami</vt:lpstr>
      <vt:lpstr>Verifiche</vt:lpstr>
      <vt:lpstr>InserimentoEsami!Area_stampa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Carcasci</dc:creator>
  <cp:lastModifiedBy>Carlo Carcasci</cp:lastModifiedBy>
  <cp:lastPrinted>2019-05-15T07:08:24Z</cp:lastPrinted>
  <dcterms:created xsi:type="dcterms:W3CDTF">2019-05-15T06:29:23Z</dcterms:created>
  <dcterms:modified xsi:type="dcterms:W3CDTF">2019-10-17T06:50:53Z</dcterms:modified>
</cp:coreProperties>
</file>