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nnaRita\Desktop\"/>
    </mc:Choice>
  </mc:AlternateContent>
  <xr:revisionPtr revIDLastSave="0" documentId="13_ncr:1_{55B18BEF-B533-47E9-9969-C961DF4C54E2}" xr6:coauthVersionLast="46" xr6:coauthVersionMax="46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0eHf0Kru9ffJcgiQ1j73n8kopbw=="/>
    </ext>
  </extLst>
</workbook>
</file>

<file path=xl/calcChain.xml><?xml version="1.0" encoding="utf-8"?>
<calcChain xmlns="http://schemas.openxmlformats.org/spreadsheetml/2006/main">
  <c r="C23" i="1" l="1"/>
  <c r="D23" i="1" s="1"/>
  <c r="K22" i="1" a="1"/>
  <c r="K22" i="1" s="1"/>
  <c r="J22" i="1" a="1"/>
  <c r="J22" i="1" s="1"/>
  <c r="C22" i="1"/>
  <c r="D22" i="1" s="1"/>
  <c r="E21" i="1"/>
  <c r="D24" i="1" s="1"/>
  <c r="K20" i="1" a="1"/>
  <c r="K20" i="1" s="1"/>
  <c r="J20" i="1" a="1"/>
  <c r="J20" i="1" s="1"/>
  <c r="K19" i="1"/>
  <c r="J19" i="1"/>
  <c r="I19" i="1"/>
  <c r="H19" i="1"/>
  <c r="G19" i="1"/>
  <c r="F19" i="1"/>
  <c r="E19" i="1"/>
  <c r="B16" i="1"/>
  <c r="H22" i="1" a="1"/>
  <c r="G22" i="1" a="1"/>
  <c r="F22" i="1" a="1"/>
  <c r="I22" i="1" a="1"/>
  <c r="E22" i="1" a="1"/>
  <c r="F20" i="1" a="1"/>
  <c r="E20" i="1" a="1"/>
  <c r="H20" i="1" a="1"/>
  <c r="G20" i="1" a="1"/>
  <c r="I20" i="1" a="1"/>
  <c r="E22" i="1" l="1"/>
  <c r="I22" i="1"/>
  <c r="F22" i="1"/>
  <c r="G22" i="1"/>
  <c r="H22" i="1"/>
  <c r="D25" i="1"/>
  <c r="F29" i="1" s="1"/>
  <c r="E30" i="1" s="1"/>
  <c r="F20" i="1"/>
  <c r="H20" i="1"/>
  <c r="E20" i="1"/>
  <c r="G20" i="1"/>
  <c r="I20" i="1"/>
  <c r="E31" i="1" l="1"/>
</calcChain>
</file>

<file path=xl/sharedStrings.xml><?xml version="1.0" encoding="utf-8"?>
<sst xmlns="http://schemas.openxmlformats.org/spreadsheetml/2006/main" count="31" uniqueCount="25">
  <si>
    <t>CONTEGGIO ORE TIROCINIO</t>
  </si>
  <si>
    <t>DESCRIZIONE PROGETTO</t>
  </si>
  <si>
    <t>LABORATORIO O AZIENDA?</t>
  </si>
  <si>
    <t>Selezionando la casella è possibile, tramite una freccia ▼, aprire un menù a tendina per la scelta.</t>
  </si>
  <si>
    <t>Lunedì</t>
  </si>
  <si>
    <t>Martedì</t>
  </si>
  <si>
    <t>Mercoledì</t>
  </si>
  <si>
    <t>Giovedì</t>
  </si>
  <si>
    <t>Venerdì</t>
  </si>
  <si>
    <t>DATA INIZIO</t>
  </si>
  <si>
    <t>GIORNI SETTIMANALI</t>
  </si>
  <si>
    <t>X</t>
  </si>
  <si>
    <t>Inserire "X" se giorno lavorativo. Altrimenti lasciare vuoto.</t>
  </si>
  <si>
    <t>DATA FINE</t>
  </si>
  <si>
    <t>ORE GIORNALIERE</t>
  </si>
  <si>
    <t>Inserire ore dei singoli giorni. Lasciare vuoto se non lavorativo.</t>
  </si>
  <si>
    <t>PERIODO INTERRUZIONE</t>
  </si>
  <si>
    <t xml:space="preserve"> </t>
  </si>
  <si>
    <t>Se non ci sono periodi di interruzione lasciare vuote le caselle di inizio e fine.</t>
  </si>
  <si>
    <t>GIORNI FESTIVI</t>
  </si>
  <si>
    <t>GIORNI LAVORATIVI EFFETTIVI</t>
  </si>
  <si>
    <t>ORE LAVORATIVE EFFETTIVE</t>
  </si>
  <si>
    <t>◄ VALORE DA INSERIRE</t>
  </si>
  <si>
    <t xml:space="preserve">     NEL PROGETTO</t>
  </si>
  <si>
    <t>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</si>
</sst>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</font>
    <font>
      <sz val="12"/>
      <color theme="1"/>
      <name val="Times New Roman"/>
    </font>
    <font>
      <sz val="14"/>
      <color rgb="FFA6241A"/>
      <name val="Arial Black"/>
    </font>
    <font>
      <sz val="14"/>
      <color rgb="FF0070C0"/>
      <name val="Arial Black"/>
    </font>
    <font>
      <b/>
      <sz val="12"/>
      <color rgb="FF1F3864"/>
      <name val="Times New Roman"/>
    </font>
    <font>
      <sz val="12"/>
      <color rgb="FF000000"/>
      <name val="Times New Roman"/>
    </font>
    <font>
      <sz val="12"/>
      <color theme="0"/>
      <name val="Times New Roman"/>
    </font>
    <font>
      <b/>
      <sz val="12"/>
      <color theme="1"/>
      <name val="Times New Roman"/>
    </font>
    <font>
      <sz val="11"/>
      <color theme="0"/>
      <name val="Arial"/>
    </font>
    <font>
      <sz val="11"/>
      <color theme="0"/>
      <name val="Calibri"/>
    </font>
    <font>
      <sz val="11"/>
      <color rgb="FF000000"/>
      <name val="Calibri"/>
    </font>
    <font>
      <b/>
      <sz val="12"/>
      <color rgb="FFBF9000"/>
      <name val="Times New Roman"/>
    </font>
    <font>
      <b/>
      <sz val="12"/>
      <color rgb="FFC55A11"/>
      <name val="Times New Roman"/>
    </font>
    <font>
      <b/>
      <sz val="12"/>
      <color theme="0"/>
      <name val="Times New Roman"/>
    </font>
    <font>
      <sz val="11"/>
      <color theme="1"/>
      <name val="Arial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4B083"/>
        <bgColor rgb="FFF4B083"/>
      </patternFill>
    </fill>
  </fills>
  <borders count="63">
    <border>
      <left/>
      <right/>
      <top/>
      <bottom/>
      <diagonal/>
    </border>
    <border>
      <left/>
      <right style="thick">
        <color rgb="FFA6241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D8D8D8"/>
      </right>
      <top style="medium">
        <color theme="1"/>
      </top>
      <bottom/>
      <diagonal/>
    </border>
    <border>
      <left style="thin">
        <color rgb="FFD8D8D8"/>
      </left>
      <right style="thin">
        <color rgb="FFD8D8D8"/>
      </right>
      <top style="medium">
        <color theme="1"/>
      </top>
      <bottom style="thin">
        <color rgb="FFD8D8D8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theme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medium">
        <color rgb="FF7F7F7F"/>
      </right>
      <top style="thin">
        <color rgb="FFD8D8D8"/>
      </top>
      <bottom style="thin">
        <color theme="1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medium">
        <color theme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thin">
        <color rgb="FFBFBFBF"/>
      </bottom>
      <diagonal/>
    </border>
    <border>
      <left style="thin">
        <color rgb="FFD8D8D8"/>
      </left>
      <right style="medium">
        <color theme="1"/>
      </right>
      <top style="thin">
        <color rgb="FFD8D8D8"/>
      </top>
      <bottom style="thin">
        <color rgb="FFD8D8D8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theme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A6241A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thin">
        <color rgb="FFBFBFBF"/>
      </top>
      <bottom style="medium">
        <color rgb="FF7F7F7F"/>
      </bottom>
      <diagonal/>
    </border>
    <border>
      <left/>
      <right/>
      <top style="medium">
        <color rgb="FF000000"/>
      </top>
      <bottom style="medium">
        <color theme="1"/>
      </bottom>
      <diagonal/>
    </border>
    <border>
      <left/>
      <right style="medium">
        <color theme="1"/>
      </right>
      <top style="medium">
        <color rgb="FF000000"/>
      </top>
      <bottom style="medium">
        <color theme="1"/>
      </bottom>
      <diagonal/>
    </border>
    <border>
      <left style="medium">
        <color theme="1"/>
      </left>
      <right/>
      <top/>
      <bottom style="medium">
        <color rgb="FF000000"/>
      </bottom>
      <diagonal/>
    </border>
    <border>
      <left/>
      <right style="thick">
        <color rgb="FFA6241A"/>
      </right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rgb="FFA6241A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A6241A"/>
      </bottom>
      <diagonal/>
    </border>
    <border>
      <left/>
      <right style="thick">
        <color rgb="FFA6241A"/>
      </right>
      <top/>
      <bottom style="thick">
        <color rgb="FFA6241A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2" fillId="0" borderId="0" xfId="0" applyFont="1"/>
    <xf numFmtId="14" fontId="2" fillId="0" borderId="2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14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50" xfId="0" applyFont="1" applyBorder="1" applyProtection="1">
      <protection locked="0"/>
    </xf>
    <xf numFmtId="0" fontId="2" fillId="8" borderId="36" xfId="0" applyFont="1" applyFill="1" applyBorder="1" applyProtection="1">
      <protection locked="0"/>
    </xf>
    <xf numFmtId="0" fontId="2" fillId="8" borderId="4" xfId="0" applyFont="1" applyFill="1" applyBorder="1" applyProtection="1">
      <protection locked="0"/>
    </xf>
    <xf numFmtId="0" fontId="2" fillId="8" borderId="52" xfId="0" applyFont="1" applyFill="1" applyBorder="1" applyProtection="1">
      <protection locked="0"/>
    </xf>
    <xf numFmtId="0" fontId="2" fillId="8" borderId="53" xfId="0" applyFont="1" applyFill="1" applyBorder="1" applyProtection="1">
      <protection locked="0"/>
    </xf>
    <xf numFmtId="0" fontId="2" fillId="9" borderId="54" xfId="0" applyFont="1" applyFill="1" applyBorder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61" xfId="0" applyFont="1" applyBorder="1" applyProtection="1">
      <protection locked="0"/>
    </xf>
    <xf numFmtId="0" fontId="15" fillId="0" borderId="62" xfId="0" applyFont="1" applyBorder="1" applyProtection="1">
      <protection locked="0"/>
    </xf>
    <xf numFmtId="0" fontId="2" fillId="4" borderId="43" xfId="0" applyFont="1" applyFill="1" applyBorder="1" applyProtection="1"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4" borderId="9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4" borderId="17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7" fillId="4" borderId="17" xfId="0" applyFont="1" applyFill="1" applyBorder="1" applyAlignment="1" applyProtection="1">
      <alignment horizontal="center"/>
      <protection hidden="1"/>
    </xf>
    <xf numFmtId="0" fontId="7" fillId="0" borderId="17" xfId="0" applyFont="1" applyBorder="1" applyProtection="1">
      <protection hidden="1"/>
    </xf>
    <xf numFmtId="0" fontId="9" fillId="4" borderId="17" xfId="0" applyFont="1" applyFill="1" applyBorder="1" applyProtection="1">
      <protection hidden="1"/>
    </xf>
    <xf numFmtId="0" fontId="7" fillId="4" borderId="44" xfId="0" applyFont="1" applyFill="1" applyBorder="1" applyProtection="1">
      <protection hidden="1"/>
    </xf>
    <xf numFmtId="14" fontId="7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9" fillId="0" borderId="46" xfId="0" applyFont="1" applyBorder="1" applyProtection="1"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Protection="1"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45" xfId="0" applyFont="1" applyBorder="1" applyProtection="1">
      <protection hidden="1"/>
    </xf>
    <xf numFmtId="0" fontId="6" fillId="0" borderId="17" xfId="0" applyFont="1" applyBorder="1" applyProtection="1">
      <protection hidden="1"/>
    </xf>
    <xf numFmtId="0" fontId="9" fillId="0" borderId="17" xfId="0" applyFont="1" applyBorder="1" applyProtection="1">
      <protection hidden="1"/>
    </xf>
    <xf numFmtId="0" fontId="11" fillId="0" borderId="17" xfId="0" applyFont="1" applyBorder="1" applyProtection="1">
      <protection hidden="1"/>
    </xf>
    <xf numFmtId="0" fontId="6" fillId="3" borderId="47" xfId="0" applyFont="1" applyFill="1" applyBorder="1" applyProtection="1">
      <protection hidden="1"/>
    </xf>
    <xf numFmtId="0" fontId="6" fillId="3" borderId="48" xfId="0" applyFont="1" applyFill="1" applyBorder="1" applyProtection="1">
      <protection hidden="1"/>
    </xf>
    <xf numFmtId="0" fontId="2" fillId="3" borderId="48" xfId="0" applyFont="1" applyFill="1" applyBorder="1" applyProtection="1">
      <protection hidden="1"/>
    </xf>
    <xf numFmtId="0" fontId="2" fillId="3" borderId="49" xfId="0" applyFont="1" applyFill="1" applyBorder="1" applyProtection="1">
      <protection hidden="1"/>
    </xf>
    <xf numFmtId="0" fontId="2" fillId="4" borderId="21" xfId="0" applyFont="1" applyFill="1" applyBorder="1" applyProtection="1">
      <protection hidden="1"/>
    </xf>
    <xf numFmtId="0" fontId="6" fillId="9" borderId="57" xfId="0" applyFont="1" applyFill="1" applyBorder="1" applyAlignment="1" applyProtection="1">
      <alignment horizontal="left" vertical="center"/>
      <protection hidden="1"/>
    </xf>
    <xf numFmtId="0" fontId="2" fillId="9" borderId="58" xfId="0" applyFont="1" applyFill="1" applyBorder="1" applyAlignment="1" applyProtection="1">
      <alignment horizontal="left" vertical="center"/>
      <protection hidden="1"/>
    </xf>
    <xf numFmtId="0" fontId="2" fillId="9" borderId="59" xfId="0" applyFont="1" applyFill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0" fontId="6" fillId="3" borderId="6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1" fillId="4" borderId="11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1" fillId="4" borderId="13" xfId="0" applyFont="1" applyFill="1" applyBorder="1" applyProtection="1">
      <protection hidden="1"/>
    </xf>
    <xf numFmtId="0" fontId="1" fillId="4" borderId="14" xfId="0" applyFont="1" applyFill="1" applyBorder="1" applyProtection="1">
      <protection hidden="1"/>
    </xf>
    <xf numFmtId="0" fontId="1" fillId="0" borderId="15" xfId="0" applyFont="1" applyBorder="1" applyProtection="1">
      <protection hidden="1"/>
    </xf>
    <xf numFmtId="0" fontId="2" fillId="5" borderId="19" xfId="0" applyFont="1" applyFill="1" applyBorder="1" applyAlignment="1" applyProtection="1">
      <alignment horizontal="center" vertic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6" fillId="5" borderId="20" xfId="0" applyFont="1" applyFill="1" applyBorder="1" applyAlignment="1" applyProtection="1">
      <alignment horizontal="center"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Protection="1">
      <protection hidden="1"/>
    </xf>
    <xf numFmtId="0" fontId="1" fillId="4" borderId="23" xfId="0" applyFont="1" applyFill="1" applyBorder="1" applyProtection="1">
      <protection hidden="1"/>
    </xf>
    <xf numFmtId="0" fontId="1" fillId="0" borderId="23" xfId="0" applyFont="1" applyBorder="1" applyProtection="1">
      <protection hidden="1"/>
    </xf>
    <xf numFmtId="0" fontId="8" fillId="4" borderId="21" xfId="0" applyFont="1" applyFill="1" applyBorder="1" applyAlignment="1" applyProtection="1">
      <alignment horizontal="center" vertical="center"/>
      <protection hidden="1"/>
    </xf>
    <xf numFmtId="0" fontId="8" fillId="4" borderId="29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Protection="1">
      <protection hidden="1"/>
    </xf>
    <xf numFmtId="0" fontId="2" fillId="3" borderId="30" xfId="0" applyFont="1" applyFill="1" applyBorder="1" applyProtection="1">
      <protection hidden="1"/>
    </xf>
    <xf numFmtId="0" fontId="2" fillId="3" borderId="31" xfId="0" applyFont="1" applyFill="1" applyBorder="1" applyProtection="1">
      <protection hidden="1"/>
    </xf>
    <xf numFmtId="0" fontId="1" fillId="3" borderId="30" xfId="0" applyFont="1" applyFill="1" applyBorder="1" applyProtection="1">
      <protection hidden="1"/>
    </xf>
    <xf numFmtId="0" fontId="2" fillId="3" borderId="32" xfId="0" applyFont="1" applyFill="1" applyBorder="1" applyProtection="1">
      <protection hidden="1"/>
    </xf>
    <xf numFmtId="0" fontId="2" fillId="0" borderId="33" xfId="0" applyFont="1" applyBorder="1" applyProtection="1">
      <protection hidden="1"/>
    </xf>
    <xf numFmtId="0" fontId="1" fillId="4" borderId="21" xfId="0" applyFont="1" applyFill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Protection="1">
      <protection hidden="1"/>
    </xf>
    <xf numFmtId="0" fontId="2" fillId="3" borderId="40" xfId="0" applyFont="1" applyFill="1" applyBorder="1" applyProtection="1">
      <protection hidden="1"/>
    </xf>
    <xf numFmtId="0" fontId="1" fillId="3" borderId="41" xfId="0" applyFont="1" applyFill="1" applyBorder="1" applyProtection="1">
      <protection hidden="1"/>
    </xf>
    <xf numFmtId="0" fontId="2" fillId="3" borderId="42" xfId="0" applyFont="1" applyFill="1" applyBorder="1" applyProtection="1">
      <protection hidden="1"/>
    </xf>
    <xf numFmtId="0" fontId="2" fillId="6" borderId="2" xfId="0" applyFont="1" applyFill="1" applyBorder="1" applyProtection="1">
      <protection hidden="1"/>
    </xf>
    <xf numFmtId="0" fontId="13" fillId="0" borderId="0" xfId="0" applyFont="1" applyProtection="1">
      <protection hidden="1"/>
    </xf>
    <xf numFmtId="14" fontId="2" fillId="7" borderId="2" xfId="0" applyNumberFormat="1" applyFont="1" applyFill="1" applyBorder="1" applyAlignment="1" applyProtection="1">
      <protection hidden="1"/>
    </xf>
    <xf numFmtId="14" fontId="2" fillId="7" borderId="2" xfId="0" applyNumberFormat="1" applyFont="1" applyFill="1" applyBorder="1" applyProtection="1">
      <protection hidden="1"/>
    </xf>
    <xf numFmtId="14" fontId="2" fillId="10" borderId="2" xfId="0" applyNumberFormat="1" applyFont="1" applyFill="1" applyBorder="1" applyProtection="1">
      <protection hidden="1"/>
    </xf>
    <xf numFmtId="14" fontId="2" fillId="10" borderId="60" xfId="0" applyNumberFormat="1" applyFont="1" applyFill="1" applyBorder="1" applyProtection="1">
      <protection hidden="1"/>
    </xf>
    <xf numFmtId="14" fontId="2" fillId="10" borderId="2" xfId="0" applyNumberFormat="1" applyFont="1" applyFill="1" applyBorder="1" applyAlignment="1" applyProtection="1">
      <protection hidden="1"/>
    </xf>
    <xf numFmtId="0" fontId="2" fillId="2" borderId="26" xfId="0" applyFont="1" applyFill="1" applyBorder="1" applyProtection="1">
      <protection hidden="1"/>
    </xf>
    <xf numFmtId="0" fontId="2" fillId="2" borderId="36" xfId="0" applyFont="1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0" fontId="2" fillId="2" borderId="34" xfId="0" applyFont="1" applyFill="1" applyBorder="1" applyProtection="1">
      <protection hidden="1"/>
    </xf>
    <xf numFmtId="0" fontId="2" fillId="4" borderId="16" xfId="0" applyFont="1" applyFill="1" applyBorder="1" applyProtection="1">
      <protection hidden="1"/>
    </xf>
    <xf numFmtId="14" fontId="7" fillId="4" borderId="16" xfId="0" applyNumberFormat="1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Protection="1"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2" fillId="9" borderId="55" xfId="0" applyFont="1" applyFill="1" applyBorder="1" applyAlignment="1" applyProtection="1">
      <alignment horizontal="left" vertical="center"/>
      <protection hidden="1"/>
    </xf>
    <xf numFmtId="0" fontId="2" fillId="9" borderId="56" xfId="0" applyFont="1" applyFill="1" applyBorder="1" applyAlignment="1" applyProtection="1">
      <alignment horizontal="left" vertical="center"/>
      <protection hidden="1"/>
    </xf>
    <xf numFmtId="14" fontId="16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36</xdr:row>
      <xdr:rowOff>76200</xdr:rowOff>
    </xdr:from>
    <xdr:ext cx="5953125" cy="752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3725" y="3418050"/>
          <a:ext cx="5924550" cy="723900"/>
        </a:xfrm>
        <a:prstGeom prst="rect">
          <a:avLst/>
        </a:prstGeom>
        <a:solidFill>
          <a:schemeClr val="lt1"/>
        </a:solidFill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Il programma è stato sviluppato per aiutare gli studenti a calcolare le ore di lavoro per il tirocinio: tuttavia il calcolo può essere errato a causa di particolarità nel progetto. Si invita pertanto gli studenti a verificare manualmente sul calendario le ore effettive.</a:t>
          </a:r>
          <a:endParaRPr sz="1100"/>
        </a:p>
      </xdr:txBody>
    </xdr:sp>
    <xdr:clientData fLocksWithSheet="0"/>
  </xdr:oneCellAnchor>
  <xdr:oneCellAnchor>
    <xdr:from>
      <xdr:col>8</xdr:col>
      <xdr:colOff>314325</xdr:colOff>
      <xdr:row>24</xdr:row>
      <xdr:rowOff>-9525</xdr:rowOff>
    </xdr:from>
    <xdr:ext cx="5962650" cy="24955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78963" y="2546513"/>
          <a:ext cx="5934075" cy="2466975"/>
        </a:xfrm>
        <a:prstGeom prst="rect">
          <a:avLst/>
        </a:prstGeom>
        <a:solidFill>
          <a:schemeClr val="lt1"/>
        </a:solidFill>
        <a:ln w="2857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AVVERTENZE PER IL TIROCINIO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 data di inizio del progetto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non può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essere il giorno stesso della consegna presso l'ufficio Settore Tirocini: tenere conto di almeno 3 giorni lavorativi a causa di tempi tecnici;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Verificare che la data di inizio del tirocinio sia effettivamente un giorno di lavoro: cioè non possono essere domeniche, giorni di festa...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Il numero di ore da indicare nel progetto è relativo alle ore effettive da svolgere e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non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relativo ai CFU </a:t>
          </a:r>
          <a:r>
            <a:rPr lang="en-US" sz="1100" b="0" i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(ad esempio se ho 1 cfu di tirocinio, dovrei fare almeno 25 ore, secondo un'orario settimanale che si svolge su 5 giorni per 4 ore, dovrò lavorare per 7 giorni per un totale di 28 ore);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ore settimanali in laboratorio non possono superare le 35 ore; in azienda l'orario lavorativo settimanale deve essere inferiore almeno di un'ora rispetto ai dipendenti;</a:t>
          </a:r>
          <a:endParaRPr sz="1100" b="1" i="0" u="none">
            <a:solidFill>
              <a:schemeClr val="dk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date di inizio e fine si considerano sempre incluse;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 consiglia di aggiungere giorni in più nel caso di assenza del tutor universitario/aziendale o per assenza propria.</a:t>
          </a:r>
          <a:endParaRPr sz="1100" b="1" i="1" u="none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</xdr:col>
      <xdr:colOff>123825</xdr:colOff>
      <xdr:row>54</xdr:row>
      <xdr:rowOff>28575</xdr:rowOff>
    </xdr:from>
    <xdr:ext cx="1304925" cy="15525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98300" y="3006570"/>
          <a:ext cx="1295400" cy="154686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Chiusura delle strutture dell'Ateneo.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Tali festività sono già considerate qualora il tirocinio si svolgesse in laboratorio.</a:t>
          </a:r>
          <a:endParaRPr sz="1100"/>
        </a:p>
      </xdr:txBody>
    </xdr:sp>
    <xdr:clientData fLocksWithSheet="0"/>
  </xdr:oneCellAnchor>
  <xdr:oneCellAnchor>
    <xdr:from>
      <xdr:col>4</xdr:col>
      <xdr:colOff>304800</xdr:colOff>
      <xdr:row>5</xdr:row>
      <xdr:rowOff>9525</xdr:rowOff>
    </xdr:from>
    <xdr:ext cx="4124325" cy="638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84790" y="3463541"/>
          <a:ext cx="4122420" cy="63291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Settore Tirocini</a:t>
          </a:r>
          <a:endParaRPr sz="3600" b="1">
            <a:solidFill>
              <a:schemeClr val="lt1"/>
            </a:solidFill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11</xdr:col>
      <xdr:colOff>257175</xdr:colOff>
      <xdr:row>1</xdr:row>
      <xdr:rowOff>66675</xdr:rowOff>
    </xdr:from>
    <xdr:ext cx="3943350" cy="12287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76230" y="3170218"/>
          <a:ext cx="3939540" cy="121956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La segreteria del settore tirocini effettua il seguente orario</a:t>
          </a:r>
          <a:endParaRPr sz="1200" b="0" i="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LUN - GIO - VEN  ore 9-13</a:t>
          </a:r>
          <a:endParaRPr sz="1200" b="0" i="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Negli altri giorni la referente non sarà presente negli uffici di Santa Marta, sarà possibile contattarla solo per posta elettronica all'indirizzo: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tirocini@ingegneria.unifi.it</a:t>
          </a:r>
          <a:endParaRPr sz="1200" b="0" i="0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3268325" cy="1800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Z1007"/>
  <sheetViews>
    <sheetView tabSelected="1" topLeftCell="A10" workbookViewId="0">
      <selection activeCell="D39" sqref="D39"/>
    </sheetView>
  </sheetViews>
  <sheetFormatPr defaultColWidth="12.625" defaultRowHeight="15" customHeight="1" x14ac:dyDescent="0.2"/>
  <cols>
    <col min="1" max="1" width="12.5" customWidth="1"/>
    <col min="2" max="3" width="9.875" customWidth="1"/>
    <col min="4" max="4" width="21.875" customWidth="1"/>
    <col min="5" max="11" width="9.375" customWidth="1"/>
    <col min="12" max="26" width="7.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</row>
    <row r="11" spans="1:26" ht="22.5" x14ac:dyDescent="0.45">
      <c r="A11" s="3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  <c r="S11" s="1"/>
      <c r="T11" s="1"/>
      <c r="U11" s="1"/>
      <c r="V11" s="1"/>
      <c r="W11" s="1"/>
      <c r="X11" s="1"/>
      <c r="Y11" s="1"/>
      <c r="Z11" s="1"/>
    </row>
    <row r="12" spans="1:26" ht="10.5" customHeight="1" x14ac:dyDescent="0.45">
      <c r="A12" s="68"/>
      <c r="B12" s="53"/>
      <c r="C12" s="5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69" t="s">
        <v>1</v>
      </c>
      <c r="B13" s="53"/>
      <c r="C13" s="53"/>
      <c r="D13" s="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7"/>
      <c r="Q13" s="7"/>
      <c r="R13" s="8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70" t="s">
        <v>2</v>
      </c>
      <c r="B14" s="71"/>
      <c r="C14" s="72"/>
      <c r="D14" s="9" t="s">
        <v>24</v>
      </c>
      <c r="E14" s="53"/>
      <c r="F14" s="75" t="s">
        <v>3</v>
      </c>
      <c r="G14" s="76"/>
      <c r="H14" s="76"/>
      <c r="I14" s="76"/>
      <c r="J14" s="76"/>
      <c r="K14" s="76"/>
      <c r="L14" s="76"/>
      <c r="M14" s="76"/>
      <c r="N14" s="77"/>
      <c r="O14" s="53"/>
      <c r="P14" s="7"/>
      <c r="Q14" s="7"/>
      <c r="R14" s="10"/>
      <c r="S14" s="1"/>
      <c r="T14" s="1"/>
      <c r="U14" s="1"/>
      <c r="V14" s="1"/>
      <c r="W14" s="1"/>
      <c r="X14" s="1"/>
      <c r="Y14" s="1"/>
      <c r="Z14" s="1"/>
    </row>
    <row r="15" spans="1:26" ht="5.25" customHeight="1" x14ac:dyDescent="0.25">
      <c r="A15" s="73"/>
      <c r="B15" s="74"/>
      <c r="C15" s="74"/>
      <c r="D15" s="11"/>
      <c r="E15" s="53"/>
      <c r="F15" s="78"/>
      <c r="G15" s="79"/>
      <c r="H15" s="79"/>
      <c r="I15" s="79"/>
      <c r="J15" s="79"/>
      <c r="K15" s="80"/>
      <c r="L15" s="81"/>
      <c r="M15" s="81"/>
      <c r="N15" s="82"/>
      <c r="O15" s="83"/>
      <c r="P15" s="7"/>
      <c r="Q15" s="7"/>
      <c r="R15" s="10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17"/>
      <c r="B16" s="118">
        <f ca="1">TODAY()</f>
        <v>44323</v>
      </c>
      <c r="C16" s="119"/>
      <c r="D16" s="120"/>
      <c r="E16" s="84" t="s">
        <v>4</v>
      </c>
      <c r="F16" s="85" t="s">
        <v>5</v>
      </c>
      <c r="G16" s="86" t="s">
        <v>6</v>
      </c>
      <c r="H16" s="85" t="s">
        <v>7</v>
      </c>
      <c r="I16" s="85" t="s">
        <v>8</v>
      </c>
      <c r="J16" s="87"/>
      <c r="K16" s="88"/>
      <c r="L16" s="89"/>
      <c r="M16" s="90"/>
      <c r="N16" s="90"/>
      <c r="O16" s="90"/>
      <c r="P16" s="91"/>
      <c r="Q16" s="91"/>
      <c r="R16" s="54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15" t="s">
        <v>9</v>
      </c>
      <c r="B17" s="6"/>
      <c r="C17" s="32"/>
      <c r="D17" s="113" t="s">
        <v>10</v>
      </c>
      <c r="E17" s="14" t="s">
        <v>11</v>
      </c>
      <c r="F17" s="14" t="s">
        <v>11</v>
      </c>
      <c r="G17" s="14" t="s">
        <v>11</v>
      </c>
      <c r="H17" s="14" t="s">
        <v>11</v>
      </c>
      <c r="I17" s="13" t="s">
        <v>11</v>
      </c>
      <c r="J17" s="92"/>
      <c r="K17" s="93"/>
      <c r="L17" s="94" t="s">
        <v>12</v>
      </c>
      <c r="M17" s="95"/>
      <c r="N17" s="95"/>
      <c r="O17" s="96"/>
      <c r="P17" s="97"/>
      <c r="Q17" s="98"/>
      <c r="R17" s="99"/>
      <c r="S17" s="5"/>
      <c r="T17" s="5"/>
      <c r="U17" s="5"/>
      <c r="V17" s="1"/>
      <c r="W17" s="1"/>
      <c r="X17" s="1"/>
      <c r="Y17" s="1"/>
      <c r="Z17" s="1"/>
    </row>
    <row r="18" spans="1:26" ht="15.75" x14ac:dyDescent="0.25">
      <c r="A18" s="116" t="s">
        <v>13</v>
      </c>
      <c r="B18" s="15"/>
      <c r="C18" s="32"/>
      <c r="D18" s="114" t="s">
        <v>14</v>
      </c>
      <c r="E18" s="16"/>
      <c r="F18" s="16"/>
      <c r="G18" s="17"/>
      <c r="H18" s="17"/>
      <c r="I18" s="17"/>
      <c r="J18" s="100"/>
      <c r="K18" s="101"/>
      <c r="L18" s="102" t="s">
        <v>15</v>
      </c>
      <c r="M18" s="102"/>
      <c r="N18" s="102"/>
      <c r="O18" s="103"/>
      <c r="P18" s="104"/>
      <c r="Q18" s="95"/>
      <c r="R18" s="105"/>
      <c r="S18" s="5"/>
      <c r="T18" s="5"/>
      <c r="U18" s="5"/>
      <c r="V18" s="1"/>
      <c r="W18" s="1"/>
      <c r="X18" s="1"/>
      <c r="Y18" s="1"/>
      <c r="Z18" s="1"/>
    </row>
    <row r="19" spans="1:26" ht="15.75" x14ac:dyDescent="0.25">
      <c r="A19" s="30"/>
      <c r="B19" s="31"/>
      <c r="C19" s="32"/>
      <c r="D19" s="33"/>
      <c r="E19" s="34" t="str">
        <f t="shared" ref="E19:K19" si="0">IF(AND(OR(E17="X",E17=""),OR(E18&gt;0,E18="")),"","valore non conforme alle istruzioni")</f>
        <v/>
      </c>
      <c r="F19" s="34" t="str">
        <f t="shared" si="0"/>
        <v/>
      </c>
      <c r="G19" s="34" t="str">
        <f t="shared" si="0"/>
        <v/>
      </c>
      <c r="H19" s="34" t="str">
        <f t="shared" si="0"/>
        <v/>
      </c>
      <c r="I19" s="34" t="str">
        <f t="shared" si="0"/>
        <v/>
      </c>
      <c r="J19" s="34" t="str">
        <f t="shared" si="0"/>
        <v/>
      </c>
      <c r="K19" s="35" t="str">
        <f t="shared" si="0"/>
        <v/>
      </c>
      <c r="L19" s="36"/>
      <c r="M19" s="36"/>
      <c r="N19" s="36"/>
      <c r="O19" s="52"/>
      <c r="P19" s="53"/>
      <c r="Q19" s="32"/>
      <c r="R19" s="54"/>
      <c r="S19" s="5"/>
      <c r="T19" s="5"/>
      <c r="U19" s="5"/>
      <c r="V19" s="1"/>
      <c r="W19" s="1"/>
      <c r="X19" s="1"/>
      <c r="Y19" s="1"/>
      <c r="Z19" s="1"/>
    </row>
    <row r="20" spans="1:26" ht="15.75" x14ac:dyDescent="0.25">
      <c r="A20" s="32"/>
      <c r="B20" s="32"/>
      <c r="C20" s="37"/>
      <c r="D20" s="38"/>
      <c r="E20" s="39" t="e">
        <f t="array" aca="1" ref="E20" ca="1">IF(E17="X",SUMPRODUCT(--(WEEKDAY(ROW(INDIRECT(B17&amp;":"&amp;B18)),2)=1)),0)</f>
        <v>#REF!</v>
      </c>
      <c r="F20" s="39" t="e">
        <f t="array" aca="1" ref="F20" ca="1">IF(F17="X",SUMPRODUCT(--(WEEKDAY(ROW(INDIRECT(B17&amp;":"&amp;B18)),2)=2)),0)</f>
        <v>#REF!</v>
      </c>
      <c r="G20" s="39" t="e">
        <f t="array" aca="1" ref="G20" ca="1">IF(G17="X",SUMPRODUCT(--(WEEKDAY(ROW(INDIRECT(B17&amp;":"&amp;B18)),2)=3)),0)</f>
        <v>#REF!</v>
      </c>
      <c r="H20" s="39" t="e">
        <f t="array" aca="1" ref="H20" ca="1">IF(H17="X",SUMPRODUCT(--(WEEKDAY(ROW(INDIRECT(B17&amp;":"&amp;B18)),2)=4)),0)</f>
        <v>#REF!</v>
      </c>
      <c r="I20" s="39" t="e">
        <f t="array" aca="1" ref="I20" ca="1">IF(I17="X",SUMPRODUCT(--(WEEKDAY(ROW(INDIRECT(B17&amp;":"&amp;B18)),2)=5)),0)</f>
        <v>#REF!</v>
      </c>
      <c r="J20" s="39">
        <f t="array" aca="1" ref="J20" ca="1">IF(J17="X",SUMPRODUCT(--(WEEKDAY(ROW(INDIRECT(B17&amp;":"&amp;B18)),2)=6)),0)</f>
        <v>0</v>
      </c>
      <c r="K20" s="39">
        <f t="array" aca="1" ref="K20" ca="1">IF(K17="X",SUMPRODUCT(--(WEEKDAY(ROW(INDIRECT(B17&amp;":"&amp;B18)),2)=7)),0)</f>
        <v>0</v>
      </c>
      <c r="L20" s="40"/>
      <c r="M20" s="40"/>
      <c r="N20" s="40"/>
      <c r="O20" s="43"/>
      <c r="P20" s="55"/>
      <c r="Q20" s="37"/>
      <c r="R20" s="54"/>
      <c r="S20" s="5"/>
      <c r="T20" s="5"/>
      <c r="U20" s="5"/>
      <c r="V20" s="1"/>
      <c r="W20" s="1"/>
      <c r="X20" s="1"/>
      <c r="Y20" s="1"/>
      <c r="Z20" s="1"/>
    </row>
    <row r="21" spans="1:26" ht="15.75" customHeight="1" x14ac:dyDescent="0.25">
      <c r="A21" s="41" t="s">
        <v>16</v>
      </c>
      <c r="B21" s="32"/>
      <c r="C21" s="37"/>
      <c r="D21" s="38"/>
      <c r="E21" s="42" t="str">
        <f>IF(E17="X",0,1)&amp;IF(F17="X",0,1)&amp;IF(G17="X",0,1)&amp;IF(H17="X",0,1)&amp;IF(I17="X",0,1)&amp;IF(J17="X",0,1)&amp;IF(K17="X",0,1)</f>
        <v>0000011</v>
      </c>
      <c r="F21" s="43"/>
      <c r="G21" s="40"/>
      <c r="H21" s="40"/>
      <c r="I21" s="44"/>
      <c r="J21" s="40"/>
      <c r="K21" s="45"/>
      <c r="L21" s="40"/>
      <c r="M21" s="40"/>
      <c r="N21" s="40"/>
      <c r="O21" s="43"/>
      <c r="P21" s="56"/>
      <c r="Q21" s="57"/>
      <c r="R21" s="54"/>
      <c r="S21" s="5"/>
      <c r="T21" s="5"/>
      <c r="U21" s="5"/>
      <c r="V21" s="1"/>
      <c r="W21" s="1"/>
      <c r="X21" s="1"/>
      <c r="Y21" s="1"/>
      <c r="Z21" s="1"/>
    </row>
    <row r="22" spans="1:26" ht="15.75" customHeight="1" thickBot="1" x14ac:dyDescent="0.3">
      <c r="A22" s="106" t="s">
        <v>9</v>
      </c>
      <c r="B22" s="124"/>
      <c r="C22" s="46">
        <f>IF(AND(B22&gt;=B17,B22&lt;=B18),B22,"DATA NON COMPRESA!")</f>
        <v>0</v>
      </c>
      <c r="D22" s="47" t="str">
        <f t="shared" ref="D22:D23" si="1">IF(AND(C22="DATA NON COMPRESA!",B22&lt;&gt;""),"DATA NON COMPRESA!","")</f>
        <v/>
      </c>
      <c r="E22" s="48">
        <f t="array" aca="1" ref="E22" ca="1">IF(E17="X",IF(B22="",0,SUMPRODUCT(--(WEEKDAY(ROW(INDIRECT(B22&amp;":"&amp;B23)),2)=1))),0)</f>
        <v>0</v>
      </c>
      <c r="F22" s="48">
        <f t="array" aca="1" ref="F22" ca="1">IF(F17="X",IF(B22="",0,SUMPRODUCT(--(WEEKDAY(ROW(INDIRECT(B22&amp;":"&amp;B23)),2)=2))),0)</f>
        <v>0</v>
      </c>
      <c r="G22" s="48">
        <f t="array" aca="1" ref="G22" ca="1">IF(G17="X",IF(B22="",0,SUMPRODUCT(--(WEEKDAY(ROW(INDIRECT(B22&amp;":"&amp;B23)),2)=3))),0)</f>
        <v>0</v>
      </c>
      <c r="H22" s="48">
        <f t="array" aca="1" ref="H22" ca="1">IF(H17="X",IF(B22="",0,SUMPRODUCT(--(WEEKDAY(ROW(INDIRECT(B22&amp;":"&amp;B23)),2)=4))),0)</f>
        <v>0</v>
      </c>
      <c r="I22" s="48">
        <f t="array" aca="1" ref="I22" ca="1">IF(I17="X",IF(B22="",0,SUMPRODUCT(--(WEEKDAY(ROW(INDIRECT(B22&amp;":"&amp;B23)),2)=5))),0)</f>
        <v>0</v>
      </c>
      <c r="J22" s="48">
        <f t="array" aca="1" ref="J22" ca="1">IF(J17="X",IF(B22="",0,SUMPRODUCT(--(WEEKDAY(ROW(INDIRECT(B22&amp;":"&amp;B23)),2)=6))),0)</f>
        <v>0</v>
      </c>
      <c r="K22" s="48">
        <f t="array" aca="1" ref="K22" ca="1">IF(K17="X",IF(B22="",0,SUMPRODUCT(--(WEEKDAY(ROW(INDIRECT(B22&amp;":"&amp;B23)),2)=7))),0)</f>
        <v>0</v>
      </c>
      <c r="L22" s="49"/>
      <c r="M22" s="58" t="s">
        <v>17</v>
      </c>
      <c r="N22" s="58"/>
      <c r="O22" s="43"/>
      <c r="P22" s="59"/>
      <c r="Q22" s="57"/>
      <c r="R22" s="54"/>
      <c r="S22" s="5"/>
      <c r="T22" s="5"/>
      <c r="U22" s="5"/>
      <c r="V22" s="1"/>
      <c r="W22" s="1"/>
      <c r="X22" s="1"/>
      <c r="Y22" s="1"/>
      <c r="Z22" s="1"/>
    </row>
    <row r="23" spans="1:26" ht="15.75" customHeight="1" thickBot="1" x14ac:dyDescent="0.3">
      <c r="A23" s="106" t="s">
        <v>13</v>
      </c>
      <c r="B23" s="124"/>
      <c r="C23" s="46">
        <f>IF(AND(B23&gt;=B17,B23&lt;=B18),B23,"DATA NON COMPRESA!")</f>
        <v>0</v>
      </c>
      <c r="D23" s="47" t="str">
        <f t="shared" si="1"/>
        <v/>
      </c>
      <c r="E23" s="60" t="s">
        <v>18</v>
      </c>
      <c r="F23" s="61"/>
      <c r="G23" s="61"/>
      <c r="H23" s="61"/>
      <c r="I23" s="62"/>
      <c r="J23" s="62"/>
      <c r="K23" s="63"/>
      <c r="L23" s="64"/>
      <c r="M23" s="53"/>
      <c r="N23" s="53"/>
      <c r="O23" s="32"/>
      <c r="P23" s="53"/>
      <c r="Q23" s="32"/>
      <c r="R23" s="54"/>
      <c r="S23" s="5"/>
      <c r="T23" s="5"/>
      <c r="U23" s="5"/>
      <c r="V23" s="1"/>
      <c r="W23" s="1"/>
      <c r="X23" s="1"/>
      <c r="Y23" s="1"/>
      <c r="Z23" s="1"/>
    </row>
    <row r="24" spans="1:26" ht="15.75" customHeight="1" x14ac:dyDescent="0.25">
      <c r="A24" s="32"/>
      <c r="B24" s="38"/>
      <c r="C24" s="38"/>
      <c r="D24" s="38">
        <f>NETWORKDAYS.INTL(B22,B23,E21,IF(D14="LABORATORIO",A26:A67,A26:A52))</f>
        <v>0</v>
      </c>
      <c r="E24" s="38"/>
      <c r="F24" s="38"/>
      <c r="G24" s="38"/>
      <c r="H24" s="38"/>
      <c r="I24" s="38"/>
      <c r="J24" s="32"/>
      <c r="K24" s="32"/>
      <c r="L24" s="32"/>
      <c r="M24" s="32"/>
      <c r="N24" s="32"/>
      <c r="O24" s="32"/>
      <c r="P24" s="53"/>
      <c r="Q24" s="32"/>
      <c r="R24" s="54"/>
      <c r="S24" s="5"/>
      <c r="T24" s="5"/>
      <c r="U24" s="5"/>
      <c r="V24" s="1"/>
      <c r="W24" s="1"/>
      <c r="X24" s="1"/>
      <c r="Y24" s="1"/>
      <c r="Z24" s="1"/>
    </row>
    <row r="25" spans="1:26" ht="15.75" customHeight="1" x14ac:dyDescent="0.25">
      <c r="A25" s="107" t="s">
        <v>19</v>
      </c>
      <c r="B25" s="121"/>
      <c r="C25" s="38"/>
      <c r="D25" s="38">
        <f>IF(AND(D24&gt;0,D22=""),D24,0)</f>
        <v>0</v>
      </c>
      <c r="E25" s="33"/>
      <c r="F25" s="33"/>
      <c r="G25" s="38"/>
      <c r="H25" s="38"/>
      <c r="I25" s="19"/>
      <c r="J25" s="12"/>
      <c r="K25" s="12"/>
      <c r="L25" s="12"/>
      <c r="M25" s="12"/>
      <c r="N25" s="12"/>
      <c r="O25" s="12"/>
      <c r="P25" s="7"/>
      <c r="Q25" s="20"/>
      <c r="R25" s="10"/>
      <c r="S25" s="5"/>
      <c r="T25" s="5"/>
      <c r="U25" s="5"/>
      <c r="V25" s="1"/>
      <c r="W25" s="1"/>
      <c r="X25" s="1"/>
      <c r="Y25" s="1"/>
      <c r="Z25" s="1"/>
    </row>
    <row r="26" spans="1:26" ht="15.75" customHeight="1" x14ac:dyDescent="0.25">
      <c r="A26" s="108">
        <v>43831</v>
      </c>
      <c r="B26" s="121"/>
      <c r="C26" s="38"/>
      <c r="D26" s="33"/>
      <c r="E26" s="33"/>
      <c r="F26" s="33"/>
      <c r="G26" s="38"/>
      <c r="H26" s="38"/>
      <c r="I26" s="19"/>
      <c r="J26" s="12"/>
      <c r="K26" s="12"/>
      <c r="L26" s="12"/>
      <c r="M26" s="12"/>
      <c r="N26" s="12"/>
      <c r="O26" s="12"/>
      <c r="P26" s="7"/>
      <c r="Q26" s="20"/>
      <c r="R26" s="10"/>
      <c r="S26" s="5"/>
      <c r="T26" s="5"/>
      <c r="U26" s="5"/>
      <c r="V26" s="1"/>
      <c r="W26" s="1"/>
      <c r="X26" s="1"/>
      <c r="Y26" s="1"/>
      <c r="Z26" s="1"/>
    </row>
    <row r="27" spans="1:26" ht="15.75" customHeight="1" x14ac:dyDescent="0.25">
      <c r="A27" s="109">
        <v>43836</v>
      </c>
      <c r="B27" s="121"/>
      <c r="C27" s="38"/>
      <c r="D27" s="33"/>
      <c r="E27" s="38"/>
      <c r="F27" s="38"/>
      <c r="G27" s="38"/>
      <c r="H27" s="38"/>
      <c r="I27" s="19"/>
      <c r="J27" s="12"/>
      <c r="K27" s="12"/>
      <c r="L27" s="12"/>
      <c r="M27" s="12"/>
      <c r="N27" s="12"/>
      <c r="O27" s="12"/>
      <c r="P27" s="7"/>
      <c r="Q27" s="20"/>
      <c r="R27" s="10"/>
      <c r="S27" s="5"/>
      <c r="T27" s="5"/>
      <c r="U27" s="5"/>
      <c r="V27" s="1"/>
      <c r="W27" s="1"/>
      <c r="X27" s="1"/>
      <c r="Y27" s="1"/>
      <c r="Z27" s="1"/>
    </row>
    <row r="28" spans="1:26" ht="15.75" customHeight="1" x14ac:dyDescent="0.25">
      <c r="A28" s="109">
        <v>43933</v>
      </c>
      <c r="B28" s="121"/>
      <c r="C28" s="38"/>
      <c r="D28" s="33"/>
      <c r="E28" s="33"/>
      <c r="F28" s="33"/>
      <c r="G28" s="38"/>
      <c r="H28" s="38"/>
      <c r="I28" s="38"/>
      <c r="J28" s="12"/>
      <c r="K28" s="12"/>
      <c r="L28" s="12"/>
      <c r="M28" s="12"/>
      <c r="N28" s="12"/>
      <c r="O28" s="12"/>
      <c r="P28" s="7"/>
      <c r="Q28" s="20"/>
      <c r="R28" s="10"/>
      <c r="S28" s="5"/>
      <c r="T28" s="5"/>
      <c r="U28" s="5"/>
      <c r="V28" s="1"/>
      <c r="W28" s="1"/>
      <c r="X28" s="1"/>
      <c r="Y28" s="1"/>
      <c r="Z28" s="1"/>
    </row>
    <row r="29" spans="1:26" ht="15.75" customHeight="1" x14ac:dyDescent="0.25">
      <c r="A29" s="109">
        <v>43934</v>
      </c>
      <c r="B29" s="121"/>
      <c r="C29" s="38"/>
      <c r="D29" s="33"/>
      <c r="E29" s="33"/>
      <c r="F29" s="47">
        <f>NETWORKDAYS.INTL(B17,B18,E21,IF(D14="LABORATORIO",A26:A67,A26:A52))-D25</f>
        <v>0</v>
      </c>
      <c r="G29" s="38"/>
      <c r="H29" s="38"/>
      <c r="I29" s="38"/>
      <c r="J29" s="12"/>
      <c r="K29" s="12"/>
      <c r="L29" s="12"/>
      <c r="M29" s="12"/>
      <c r="N29" s="12"/>
      <c r="O29" s="12"/>
      <c r="P29" s="7"/>
      <c r="Q29" s="20"/>
      <c r="R29" s="10"/>
      <c r="S29" s="5"/>
      <c r="T29" s="5"/>
      <c r="U29" s="5"/>
      <c r="V29" s="1"/>
      <c r="W29" s="1"/>
      <c r="X29" s="1"/>
      <c r="Y29" s="1"/>
      <c r="Z29" s="1"/>
    </row>
    <row r="30" spans="1:26" ht="15.75" customHeight="1" x14ac:dyDescent="0.25">
      <c r="A30" s="109">
        <v>43946</v>
      </c>
      <c r="B30" s="32"/>
      <c r="C30" s="21" t="s">
        <v>20</v>
      </c>
      <c r="D30" s="22"/>
      <c r="E30" s="50" t="str">
        <f>IF(F29&gt;0,F29,"verificare date")</f>
        <v>verificare date</v>
      </c>
      <c r="F30" s="32"/>
      <c r="G30" s="32"/>
      <c r="H30" s="32"/>
      <c r="I30" s="53"/>
      <c r="J30" s="12"/>
      <c r="K30" s="12"/>
      <c r="L30" s="12"/>
      <c r="M30" s="12"/>
      <c r="N30" s="12"/>
      <c r="O30" s="12"/>
      <c r="P30" s="7"/>
      <c r="Q30" s="20"/>
      <c r="R30" s="10"/>
      <c r="S30" s="5"/>
      <c r="T30" s="5"/>
      <c r="U30" s="5"/>
      <c r="V30" s="1"/>
      <c r="W30" s="1"/>
      <c r="X30" s="1"/>
      <c r="Y30" s="1"/>
      <c r="Z30" s="1"/>
    </row>
    <row r="31" spans="1:26" ht="15.75" customHeight="1" x14ac:dyDescent="0.25">
      <c r="A31" s="109">
        <v>43952</v>
      </c>
      <c r="B31" s="32"/>
      <c r="C31" s="23" t="s">
        <v>21</v>
      </c>
      <c r="D31" s="24"/>
      <c r="E31" s="51">
        <f>IF(OR(E17="",E18=""),0,E18*E20)+IF(OR(F17="",F18=""),0,F18*F20)+IF(OR(G17="",G18=""),0,G18*G20)+IF(OR(H17="",H18=""),0,H18*H20)+IF(OR(I17="",I18=""),0,I18*I20)+IF(OR(J17="",J18=""),0,J18*J20)+IF(OR(K17="",K18=""),0,K18*K20)-IF(D25=0,0,E18*E22+F18*F22+G18*G22+H18*H22+I18*I22+J18*J22+K18*K22)</f>
        <v>0</v>
      </c>
      <c r="F31" s="25" t="s">
        <v>22</v>
      </c>
      <c r="G31" s="122"/>
      <c r="H31" s="123"/>
      <c r="I31" s="53"/>
      <c r="J31" s="12"/>
      <c r="K31" s="12"/>
      <c r="L31" s="12"/>
      <c r="M31" s="12"/>
      <c r="N31" s="12"/>
      <c r="O31" s="12"/>
      <c r="P31" s="7"/>
      <c r="Q31" s="20"/>
      <c r="R31" s="10"/>
      <c r="S31" s="5"/>
      <c r="T31" s="5"/>
      <c r="U31" s="5"/>
      <c r="V31" s="1"/>
      <c r="W31" s="1"/>
      <c r="X31" s="1"/>
      <c r="Y31" s="1"/>
      <c r="Z31" s="1"/>
    </row>
    <row r="32" spans="1:26" ht="15.75" customHeight="1" x14ac:dyDescent="0.25">
      <c r="A32" s="109">
        <v>43984</v>
      </c>
      <c r="B32" s="32"/>
      <c r="C32" s="55"/>
      <c r="D32" s="55"/>
      <c r="E32" s="55"/>
      <c r="F32" s="65" t="s">
        <v>23</v>
      </c>
      <c r="G32" s="66"/>
      <c r="H32" s="67"/>
      <c r="I32" s="53"/>
      <c r="J32" s="12"/>
      <c r="K32" s="12"/>
      <c r="L32" s="12"/>
      <c r="M32" s="12"/>
      <c r="N32" s="12"/>
      <c r="O32" s="12"/>
      <c r="P32" s="7"/>
      <c r="Q32" s="20"/>
      <c r="R32" s="10"/>
      <c r="S32" s="5"/>
      <c r="T32" s="5"/>
      <c r="U32" s="5"/>
      <c r="V32" s="1"/>
      <c r="W32" s="1"/>
      <c r="X32" s="1"/>
      <c r="Y32" s="1"/>
      <c r="Z32" s="1"/>
    </row>
    <row r="33" spans="1:26" ht="15.75" customHeight="1" x14ac:dyDescent="0.25">
      <c r="A33" s="109">
        <v>44058</v>
      </c>
      <c r="B33" s="32"/>
      <c r="C33" s="37"/>
      <c r="D33" s="55"/>
      <c r="E33" s="55"/>
      <c r="F33" s="55"/>
      <c r="G33" s="32"/>
      <c r="H33" s="32"/>
      <c r="I33" s="32"/>
      <c r="J33" s="12"/>
      <c r="K33" s="12"/>
      <c r="L33" s="12"/>
      <c r="M33" s="12"/>
      <c r="N33" s="12"/>
      <c r="O33" s="12"/>
      <c r="P33" s="7"/>
      <c r="Q33" s="20"/>
      <c r="R33" s="10"/>
      <c r="S33" s="5"/>
      <c r="T33" s="5"/>
      <c r="U33" s="5"/>
      <c r="V33" s="1"/>
      <c r="W33" s="1"/>
      <c r="X33" s="1"/>
      <c r="Y33" s="1"/>
      <c r="Z33" s="1"/>
    </row>
    <row r="34" spans="1:26" ht="15.75" customHeight="1" x14ac:dyDescent="0.25">
      <c r="A34" s="109">
        <v>44136</v>
      </c>
      <c r="B34" s="32"/>
      <c r="C34" s="37"/>
      <c r="D34" s="37"/>
      <c r="E34" s="37"/>
      <c r="F34" s="37"/>
      <c r="G34" s="32"/>
      <c r="H34" s="32"/>
      <c r="I34" s="12"/>
      <c r="J34" s="12"/>
      <c r="K34" s="12"/>
      <c r="L34" s="12"/>
      <c r="M34" s="12"/>
      <c r="N34" s="12"/>
      <c r="O34" s="12"/>
      <c r="P34" s="7"/>
      <c r="Q34" s="20"/>
      <c r="R34" s="10"/>
      <c r="S34" s="5"/>
      <c r="T34" s="5"/>
      <c r="U34" s="5"/>
      <c r="V34" s="1"/>
      <c r="W34" s="1"/>
      <c r="X34" s="1"/>
      <c r="Y34" s="1"/>
      <c r="Z34" s="1"/>
    </row>
    <row r="35" spans="1:26" ht="15.75" customHeight="1" x14ac:dyDescent="0.25">
      <c r="A35" s="109">
        <v>44173</v>
      </c>
      <c r="B35" s="32"/>
      <c r="C35" s="37"/>
      <c r="D35" s="37"/>
      <c r="E35" s="37"/>
      <c r="F35" s="37"/>
      <c r="G35" s="32"/>
      <c r="H35" s="32"/>
      <c r="I35" s="12"/>
      <c r="J35" s="12"/>
      <c r="K35" s="7"/>
      <c r="L35" s="12"/>
      <c r="M35" s="12"/>
      <c r="N35" s="12"/>
      <c r="O35" s="12"/>
      <c r="P35" s="7"/>
      <c r="Q35" s="20"/>
      <c r="R35" s="10"/>
      <c r="S35" s="5"/>
      <c r="T35" s="5"/>
      <c r="U35" s="5"/>
      <c r="V35" s="1"/>
      <c r="W35" s="1"/>
      <c r="X35" s="1"/>
      <c r="Y35" s="1"/>
      <c r="Z35" s="1"/>
    </row>
    <row r="36" spans="1:26" ht="15.75" customHeight="1" x14ac:dyDescent="0.25">
      <c r="A36" s="109">
        <v>44190</v>
      </c>
      <c r="B36" s="32"/>
      <c r="C36" s="37"/>
      <c r="D36" s="37"/>
      <c r="E36" s="37"/>
      <c r="F36" s="37"/>
      <c r="G36" s="32"/>
      <c r="H36" s="32"/>
      <c r="I36" s="12"/>
      <c r="J36" s="12"/>
      <c r="K36" s="7"/>
      <c r="L36" s="12"/>
      <c r="M36" s="12"/>
      <c r="N36" s="12"/>
      <c r="O36" s="12"/>
      <c r="P36" s="7"/>
      <c r="Q36" s="20"/>
      <c r="R36" s="10"/>
      <c r="S36" s="5"/>
      <c r="T36" s="5"/>
      <c r="U36" s="5"/>
      <c r="V36" s="1"/>
      <c r="W36" s="1"/>
      <c r="X36" s="1"/>
      <c r="Y36" s="1"/>
      <c r="Z36" s="1"/>
    </row>
    <row r="37" spans="1:26" ht="15.75" customHeight="1" x14ac:dyDescent="0.25">
      <c r="A37" s="109">
        <v>44191</v>
      </c>
      <c r="B37" s="32"/>
      <c r="C37" s="37"/>
      <c r="D37" s="37"/>
      <c r="E37" s="37"/>
      <c r="F37" s="18"/>
      <c r="G37" s="12"/>
      <c r="H37" s="12"/>
      <c r="I37" s="12"/>
      <c r="J37" s="12"/>
      <c r="K37" s="12"/>
      <c r="L37" s="12"/>
      <c r="M37" s="12"/>
      <c r="N37" s="12"/>
      <c r="O37" s="12"/>
      <c r="P37" s="7"/>
      <c r="Q37" s="20"/>
      <c r="R37" s="10"/>
      <c r="S37" s="5"/>
      <c r="T37" s="5"/>
      <c r="U37" s="5"/>
      <c r="V37" s="1"/>
      <c r="W37" s="1"/>
      <c r="X37" s="1"/>
      <c r="Y37" s="1"/>
      <c r="Z37" s="1"/>
    </row>
    <row r="38" spans="1:26" ht="15.75" customHeight="1" x14ac:dyDescent="0.25">
      <c r="A38" s="109">
        <v>44196</v>
      </c>
      <c r="B38" s="12"/>
      <c r="C38" s="18"/>
      <c r="D38" s="18"/>
      <c r="E38" s="18"/>
      <c r="F38" s="18"/>
      <c r="G38" s="12"/>
      <c r="H38" s="12"/>
      <c r="I38" s="12"/>
      <c r="J38" s="12"/>
      <c r="K38" s="12"/>
      <c r="L38" s="12"/>
      <c r="M38" s="12"/>
      <c r="N38" s="12"/>
      <c r="O38" s="12"/>
      <c r="P38" s="7"/>
      <c r="Q38" s="20"/>
      <c r="R38" s="10"/>
      <c r="S38" s="5"/>
      <c r="T38" s="5"/>
      <c r="U38" s="5"/>
      <c r="V38" s="1"/>
      <c r="W38" s="1"/>
      <c r="X38" s="1"/>
      <c r="Y38" s="1"/>
      <c r="Z38" s="1"/>
    </row>
    <row r="39" spans="1:26" ht="15.75" customHeight="1" x14ac:dyDescent="0.25">
      <c r="A39" s="108">
        <v>44197</v>
      </c>
      <c r="B39" s="12"/>
      <c r="C39" s="18"/>
      <c r="D39" s="18"/>
      <c r="E39" s="18"/>
      <c r="F39" s="18"/>
      <c r="G39" s="12"/>
      <c r="H39" s="12"/>
      <c r="I39" s="12"/>
      <c r="J39" s="12"/>
      <c r="K39" s="12"/>
      <c r="L39" s="12"/>
      <c r="M39" s="12"/>
      <c r="N39" s="12"/>
      <c r="O39" s="12"/>
      <c r="P39" s="7"/>
      <c r="Q39" s="20"/>
      <c r="R39" s="10"/>
      <c r="S39" s="5"/>
      <c r="T39" s="5"/>
      <c r="U39" s="5"/>
      <c r="V39" s="1"/>
      <c r="W39" s="1"/>
      <c r="X39" s="1"/>
      <c r="Y39" s="1"/>
      <c r="Z39" s="1"/>
    </row>
    <row r="40" spans="1:26" ht="15.75" customHeight="1" x14ac:dyDescent="0.25">
      <c r="A40" s="108">
        <v>44202</v>
      </c>
      <c r="B40" s="12"/>
      <c r="C40" s="18"/>
      <c r="D40" s="18"/>
      <c r="E40" s="18"/>
      <c r="F40" s="18"/>
      <c r="G40" s="12"/>
      <c r="H40" s="12"/>
      <c r="I40" s="12"/>
      <c r="J40" s="12"/>
      <c r="K40" s="12"/>
      <c r="L40" s="12"/>
      <c r="M40" s="12"/>
      <c r="N40" s="12"/>
      <c r="O40" s="12"/>
      <c r="P40" s="7"/>
      <c r="Q40" s="12"/>
      <c r="R40" s="8"/>
      <c r="S40" s="5"/>
      <c r="T40" s="5"/>
      <c r="U40" s="5"/>
      <c r="V40" s="1"/>
      <c r="W40" s="1"/>
      <c r="X40" s="1"/>
      <c r="Y40" s="1"/>
      <c r="Z40" s="1"/>
    </row>
    <row r="41" spans="1:26" ht="15.75" customHeight="1" x14ac:dyDescent="0.25">
      <c r="A41" s="108">
        <v>44290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7"/>
      <c r="Q41" s="12"/>
      <c r="R41" s="10"/>
      <c r="S41" s="5"/>
      <c r="T41" s="5"/>
      <c r="U41" s="5"/>
      <c r="V41" s="1"/>
      <c r="W41" s="1"/>
      <c r="X41" s="1"/>
      <c r="Y41" s="1"/>
      <c r="Z41" s="1"/>
    </row>
    <row r="42" spans="1:26" ht="15.75" customHeight="1" x14ac:dyDescent="0.25">
      <c r="A42" s="108">
        <v>44291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7"/>
      <c r="Q42" s="12"/>
      <c r="R42" s="10"/>
      <c r="S42" s="5"/>
      <c r="T42" s="5"/>
      <c r="U42" s="5"/>
      <c r="V42" s="1"/>
      <c r="W42" s="1"/>
      <c r="X42" s="1"/>
      <c r="Y42" s="1"/>
      <c r="Z42" s="1"/>
    </row>
    <row r="43" spans="1:26" ht="15.75" customHeight="1" x14ac:dyDescent="0.25">
      <c r="A43" s="108">
        <v>44311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7"/>
      <c r="Q43" s="12"/>
      <c r="R43" s="10"/>
      <c r="S43" s="5"/>
      <c r="T43" s="5"/>
      <c r="U43" s="5"/>
      <c r="V43" s="1"/>
      <c r="W43" s="1"/>
      <c r="X43" s="1"/>
      <c r="Y43" s="1"/>
      <c r="Z43" s="1"/>
    </row>
    <row r="44" spans="1:26" ht="15.75" customHeight="1" x14ac:dyDescent="0.25">
      <c r="A44" s="108">
        <v>44317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7"/>
      <c r="Q44" s="12"/>
      <c r="R44" s="10"/>
      <c r="S44" s="5"/>
      <c r="T44" s="5"/>
      <c r="U44" s="5"/>
      <c r="V44" s="1"/>
      <c r="W44" s="1"/>
      <c r="X44" s="1"/>
      <c r="Y44" s="1"/>
      <c r="Z44" s="1"/>
    </row>
    <row r="45" spans="1:26" ht="15.75" customHeight="1" x14ac:dyDescent="0.25">
      <c r="A45" s="108">
        <v>44349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7"/>
      <c r="Q45" s="12"/>
      <c r="R45" s="10"/>
      <c r="S45" s="5"/>
      <c r="T45" s="5"/>
      <c r="U45" s="5"/>
      <c r="V45" s="1"/>
      <c r="W45" s="1"/>
      <c r="X45" s="1"/>
      <c r="Y45" s="1"/>
      <c r="Z45" s="1"/>
    </row>
    <row r="46" spans="1:26" ht="15.75" customHeight="1" x14ac:dyDescent="0.25">
      <c r="A46" s="108">
        <v>44371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7"/>
      <c r="Q46" s="12"/>
      <c r="R46" s="10"/>
      <c r="S46" s="5"/>
      <c r="T46" s="5"/>
      <c r="U46" s="5"/>
      <c r="V46" s="1"/>
      <c r="W46" s="1"/>
      <c r="X46" s="1"/>
      <c r="Y46" s="1"/>
      <c r="Z46" s="1"/>
    </row>
    <row r="47" spans="1:26" ht="15.75" customHeight="1" x14ac:dyDescent="0.25">
      <c r="A47" s="108">
        <v>44423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7"/>
      <c r="Q47" s="12"/>
      <c r="R47" s="10"/>
      <c r="S47" s="5"/>
      <c r="T47" s="5"/>
      <c r="U47" s="5"/>
      <c r="V47" s="1"/>
      <c r="W47" s="1"/>
      <c r="X47" s="1"/>
      <c r="Y47" s="1"/>
      <c r="Z47" s="1"/>
    </row>
    <row r="48" spans="1:26" ht="15.75" customHeight="1" x14ac:dyDescent="0.25">
      <c r="A48" s="108">
        <v>44501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7"/>
      <c r="Q48" s="12"/>
      <c r="R48" s="10"/>
      <c r="S48" s="5"/>
      <c r="T48" s="5"/>
      <c r="U48" s="5"/>
      <c r="V48" s="1"/>
      <c r="W48" s="1"/>
      <c r="X48" s="1"/>
      <c r="Y48" s="1"/>
      <c r="Z48" s="1"/>
    </row>
    <row r="49" spans="1:26" ht="15.75" customHeight="1" x14ac:dyDescent="0.25">
      <c r="A49" s="108">
        <v>44538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7"/>
      <c r="Q49" s="12"/>
      <c r="R49" s="10"/>
      <c r="S49" s="5"/>
      <c r="T49" s="5"/>
      <c r="U49" s="5"/>
      <c r="V49" s="1"/>
      <c r="W49" s="1"/>
      <c r="X49" s="1"/>
      <c r="Y49" s="1"/>
      <c r="Z49" s="1"/>
    </row>
    <row r="50" spans="1:26" ht="15.75" customHeight="1" x14ac:dyDescent="0.25">
      <c r="A50" s="108">
        <v>44555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7"/>
      <c r="Q50" s="12"/>
      <c r="R50" s="10"/>
      <c r="S50" s="5"/>
      <c r="T50" s="5"/>
      <c r="U50" s="5"/>
      <c r="V50" s="1"/>
      <c r="W50" s="1"/>
      <c r="X50" s="1"/>
      <c r="Y50" s="1"/>
      <c r="Z50" s="1"/>
    </row>
    <row r="51" spans="1:26" ht="15.75" customHeight="1" x14ac:dyDescent="0.25">
      <c r="A51" s="108">
        <v>44556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7"/>
      <c r="Q51" s="12"/>
      <c r="R51" s="10"/>
      <c r="S51" s="5"/>
      <c r="T51" s="5"/>
      <c r="U51" s="5"/>
      <c r="V51" s="1"/>
      <c r="W51" s="1"/>
      <c r="X51" s="1"/>
      <c r="Y51" s="1"/>
      <c r="Z51" s="1"/>
    </row>
    <row r="52" spans="1:26" ht="15.75" customHeight="1" x14ac:dyDescent="0.25">
      <c r="A52" s="108">
        <v>44561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7"/>
      <c r="Q52" s="12"/>
      <c r="R52" s="10"/>
      <c r="S52" s="5"/>
      <c r="T52" s="5"/>
      <c r="U52" s="5"/>
      <c r="V52" s="1"/>
      <c r="W52" s="1"/>
      <c r="X52" s="1"/>
      <c r="Y52" s="1"/>
      <c r="Z52" s="1"/>
    </row>
    <row r="53" spans="1:26" ht="15.75" customHeight="1" x14ac:dyDescent="0.25">
      <c r="A53" s="110">
        <v>43832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7"/>
      <c r="Q53" s="12"/>
      <c r="R53" s="10"/>
      <c r="S53" s="5"/>
      <c r="T53" s="5"/>
      <c r="U53" s="5"/>
      <c r="V53" s="1"/>
      <c r="W53" s="1"/>
      <c r="X53" s="1"/>
      <c r="Y53" s="1"/>
      <c r="Z53" s="1"/>
    </row>
    <row r="54" spans="1:26" ht="15.75" customHeight="1" x14ac:dyDescent="0.25">
      <c r="A54" s="110">
        <v>43833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7"/>
      <c r="Q54" s="12"/>
      <c r="R54" s="10"/>
      <c r="S54" s="5"/>
      <c r="T54" s="5"/>
      <c r="U54" s="5"/>
      <c r="V54" s="1"/>
      <c r="W54" s="1"/>
      <c r="X54" s="1"/>
      <c r="Y54" s="1"/>
      <c r="Z54" s="1"/>
    </row>
    <row r="55" spans="1:26" ht="15.75" customHeight="1" x14ac:dyDescent="0.25">
      <c r="A55" s="110">
        <v>43983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10">
        <v>44053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11">
        <v>44054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7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10">
        <v>44055</v>
      </c>
      <c r="B58" s="7"/>
      <c r="C58" s="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7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10">
        <v>44056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27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10">
        <v>44057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27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10">
        <v>44172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27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12">
        <v>44372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7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12">
        <v>44417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27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12">
        <v>44418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27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12">
        <v>44419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7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12">
        <v>44420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7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12">
        <v>44421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sheetProtection algorithmName="SHA-512" hashValue="yuE/Vz+e5vh5/KJPSWmrP5v93FiJI8vJmTIsSh7pg7Sei1J+f8A0dqeLviLCSrQX/n6v48cjrnPfmbaGjBMJfw==" saltValue="fSn3lRPjltrJIbmxS6DuYw==" spinCount="100000" sheet="1" objects="1" scenarios="1"/>
  <dataValidations count="6">
    <dataValidation type="date" operator="greaterThan" allowBlank="1" showInputMessage="1" showErrorMessage="1" prompt="La data di fine tirocinio risulta essere anteriore alla data di inizio!!!" sqref="B18" xr:uid="{00000000-0002-0000-0000-000000000000}">
      <formula1>B17</formula1>
    </dataValidation>
    <dataValidation type="date" allowBlank="1" showInputMessage="1" showErrorMessage="1" prompt="DATA ERRATA - La data immessa non è compresa nel periodo di svolgimento del tirocinio." sqref="B22" xr:uid="{00000000-0002-0000-0000-000001000000}">
      <formula1>B17</formula1>
      <formula2>B18</formula2>
    </dataValidation>
    <dataValidation type="decimal" allowBlank="1" showInputMessage="1" showErrorMessage="1" prompt="Il vaolre di ore lavorative deve essere positivo e minore o uguale alle 8 ore." sqref="E18:K18" xr:uid="{00000000-0002-0000-0000-000002000000}">
      <formula1>0</formula1>
      <formula2>8</formula2>
    </dataValidation>
    <dataValidation type="date" allowBlank="1" showInputMessage="1" showErrorMessage="1" prompt="DATA ERRATA - La data immessa non è compresa nel periodo di svolgimento del tirocinio." sqref="B23" xr:uid="{00000000-0002-0000-0000-000003000000}">
      <formula1>B17</formula1>
      <formula2>B18</formula2>
    </dataValidation>
    <dataValidation type="list" allowBlank="1" showErrorMessage="1" sqref="D14" xr:uid="{00000000-0002-0000-0000-000004000000}">
      <formula1>"AZIENDA,LABORATORIO"</formula1>
    </dataValidation>
    <dataValidation type="date" operator="greaterThan" allowBlank="1" showInputMessage="1" showErrorMessage="1" prompt="La data inserita risulta essere antecedente alla data odierna oppure oggi stesso. Il tirocinio non può essere attivato retroattivamente!_x000a_Leggere attentamente le AVVERTENZE." sqref="B17" xr:uid="{00000000-0002-0000-0000-000005000000}">
      <formula1>B16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Joseph Singh</dc:creator>
  <cp:lastModifiedBy>Utente Windows</cp:lastModifiedBy>
  <dcterms:created xsi:type="dcterms:W3CDTF">2019-11-21T21:22:49Z</dcterms:created>
  <dcterms:modified xsi:type="dcterms:W3CDTF">2021-05-07T07:27:37Z</dcterms:modified>
</cp:coreProperties>
</file>